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0335" activeTab="0"/>
  </bookViews>
  <sheets>
    <sheet name="тхо" sheetId="1" r:id="rId1"/>
    <sheet name="стеллажи и фонтаны" sheetId="2" r:id="rId2"/>
    <sheet name="Отчет о совместимости" sheetId="3" state="hidden" r:id="rId3"/>
  </sheets>
  <definedNames>
    <definedName name="_xlnm.Print_Area" localSheetId="1">'стеллажи и фонтаны'!$A$1:$H$28</definedName>
    <definedName name="_xlnm.Print_Area" localSheetId="0">'тхо'!$B:$J</definedName>
  </definedNames>
  <calcPr fullCalcOnLoad="1"/>
</workbook>
</file>

<file path=xl/sharedStrings.xml><?xml version="1.0" encoding="utf-8"?>
<sst xmlns="http://schemas.openxmlformats.org/spreadsheetml/2006/main" count="371" uniqueCount="197">
  <si>
    <t>Наименование</t>
  </si>
  <si>
    <t>Закупка</t>
  </si>
  <si>
    <t>Наценка %</t>
  </si>
  <si>
    <t>OF60H200</t>
  </si>
  <si>
    <t>OF80H200G</t>
  </si>
  <si>
    <t>OF100H200G</t>
  </si>
  <si>
    <t>OF120H200G</t>
  </si>
  <si>
    <t>OF50H160G</t>
  </si>
  <si>
    <t>Кегератор на 1 кегу ВК-01</t>
  </si>
  <si>
    <t>Кегератор на 2 кеги ВК-02</t>
  </si>
  <si>
    <t>Кегератор на 3 кеги ВК-03</t>
  </si>
  <si>
    <t>Кегератор на 4 кеги ВК-04</t>
  </si>
  <si>
    <t>Витрины холодильные серии OPEN FRONT</t>
  </si>
  <si>
    <t>Витрины холодильные серии OPEN FRONT GLASS</t>
  </si>
  <si>
    <t>Hawk 100</t>
  </si>
  <si>
    <t>Hawk 130</t>
  </si>
  <si>
    <t>Низкотемпературные бонеты серии Eagle</t>
  </si>
  <si>
    <t xml:space="preserve">Низкотемпературные бонеты серии Falcon </t>
  </si>
  <si>
    <t xml:space="preserve">Falcon 120 </t>
  </si>
  <si>
    <t xml:space="preserve">Falcon 180 </t>
  </si>
  <si>
    <t xml:space="preserve">Falcon 240 </t>
  </si>
  <si>
    <t>Низкотемпературные бонеты серии Falcon eco</t>
  </si>
  <si>
    <t>Falcon 120 eco</t>
  </si>
  <si>
    <t>Falcon 180 eco</t>
  </si>
  <si>
    <t>Falcon 240 eco</t>
  </si>
  <si>
    <t>Дополнительная комплектация:</t>
  </si>
  <si>
    <t>ВИННЫЙ КЕГЕРАТОР WK</t>
  </si>
  <si>
    <t>WK 4 BIB P</t>
  </si>
  <si>
    <t>WK 4 BIB E</t>
  </si>
  <si>
    <t>WK 2x2 BIB P</t>
  </si>
  <si>
    <t>WK 2x2 BIB E</t>
  </si>
  <si>
    <t>Накладка вертикальная</t>
  </si>
  <si>
    <t>Накладка горизонтальная Eagle 180</t>
  </si>
  <si>
    <t>Накладка горизонтальная Eagle 250</t>
  </si>
  <si>
    <t>Дилеры ЦФО   +10 к логист</t>
  </si>
  <si>
    <t>Сумочные</t>
  </si>
  <si>
    <t>Сумочница основная секция</t>
  </si>
  <si>
    <t>Сумочница дополнительная секция</t>
  </si>
  <si>
    <t>Сумочная 5 ячеек основная секция</t>
  </si>
  <si>
    <t>Сумочная 5 ячеек дополнительная секция</t>
  </si>
  <si>
    <t xml:space="preserve">Основная секция сумочных шкафов, 5 ячеек (360 х 379) </t>
  </si>
  <si>
    <t xml:space="preserve">Вспомогательная секция сумочных шкафов, 5 ячеек (360 х 379) </t>
  </si>
  <si>
    <t>Стеллажи</t>
  </si>
  <si>
    <t>Стеллаж односторонний</t>
  </si>
  <si>
    <t>закупка</t>
  </si>
  <si>
    <t>наценка %</t>
  </si>
  <si>
    <t>новинка</t>
  </si>
  <si>
    <t>Стекло широкое Eagle 180МT</t>
  </si>
  <si>
    <t>Стекло узкое Eagle 180МT</t>
  </si>
  <si>
    <t>Стекло широкое Eagle 180М</t>
  </si>
  <si>
    <t>Стекло узкое Eagle 180М</t>
  </si>
  <si>
    <t>Стекло широкое Eagle 210М</t>
  </si>
  <si>
    <t>Стекло узкое Eagle 210М</t>
  </si>
  <si>
    <t>Стекло широкое Eagle 250М</t>
  </si>
  <si>
    <t>Стекло узкое Eagle 250М</t>
  </si>
  <si>
    <t>ЦФО</t>
  </si>
  <si>
    <t>Закупка, EUR</t>
  </si>
  <si>
    <t>Закупка, РУБ</t>
  </si>
  <si>
    <t>Hawk 190</t>
  </si>
  <si>
    <t>Двухуровневая двухсторонняя суперструктура Eagle 180</t>
  </si>
  <si>
    <t>Двухуровневая двухсторонняя суперструктура Eagle 210</t>
  </si>
  <si>
    <t>Двухуровневая двухсторонняя суперструктура Eagle 250</t>
  </si>
  <si>
    <t>Комплект светильников суперструктуры двухсторонняя Eagle 180</t>
  </si>
  <si>
    <t>Комплект светильников суперструктуры двухсторонняя Eagle 210</t>
  </si>
  <si>
    <t>Комплект светильников суперструктуры двухсторонняя Eagle 250</t>
  </si>
  <si>
    <t>Двухуровневая односторонняя суперструктура Eagle 180</t>
  </si>
  <si>
    <t>Двухуровневая односторонняя суперструктура Eagle 210</t>
  </si>
  <si>
    <t>Двухуровневая односторонняя суперструктура Eagle 250</t>
  </si>
  <si>
    <t>Комплект светильников суперструктуры односторонняя Eagle 180</t>
  </si>
  <si>
    <t>Комплект светильников суперструктуры односторонняя Eagle 210</t>
  </si>
  <si>
    <t>Комплект светильников суперструктуры односторонняя Eagle 250</t>
  </si>
  <si>
    <t>Комплект проволочных делителей Eagle 180, 180T</t>
  </si>
  <si>
    <t>Комплект проволочных делителей Eagle 210</t>
  </si>
  <si>
    <t>Комплект проволочных делителей Eagle 250</t>
  </si>
  <si>
    <t>Комплект светодиодного освещения Eagle 180, 180T</t>
  </si>
  <si>
    <t>Комплект светодиодного освещения Eagle 210</t>
  </si>
  <si>
    <t>Комплект светодиодного освещения Eagle 250</t>
  </si>
  <si>
    <t>Накладка горизонтальная Eagle 210</t>
  </si>
  <si>
    <t>Комплект ценникодержателей Eagle 180, 180Т</t>
  </si>
  <si>
    <t>Комплект ценникодержателей Eagle  210</t>
  </si>
  <si>
    <t>Комплект ценникодержателей Eagle 250</t>
  </si>
  <si>
    <t>ЦФО +12%</t>
  </si>
  <si>
    <t>Опции для Eagle(стекла)</t>
  </si>
  <si>
    <t>Среднетемпературная горка Hawk (вынос)</t>
  </si>
  <si>
    <t>Аксессуары к среднетемпературной горке Hawk (вынос)</t>
  </si>
  <si>
    <t>Двухуровневая двухсторонняя суперструктура Falcon 120</t>
  </si>
  <si>
    <t>Двухуровневая двухсторонняя суперструктура Falcon 180</t>
  </si>
  <si>
    <t>Двухуровневая двухсторонняя суперструктура Falcon 240</t>
  </si>
  <si>
    <t>Комплект светильников суперструктуры двухсторонняя Falcon 120</t>
  </si>
  <si>
    <t>Комплект светильников суперструктуры двухсторонняя Falcon 180</t>
  </si>
  <si>
    <t>Комплект светильников суперструктуры двухсторонняя Falcon 240</t>
  </si>
  <si>
    <t>Поперечный проволочный делитель Falcon</t>
  </si>
  <si>
    <t>Среднетемпературная горка Hawk М(вынос)</t>
  </si>
  <si>
    <t>Hawk М 125 H220</t>
  </si>
  <si>
    <t>Hawk М 187,5 H220</t>
  </si>
  <si>
    <t>Hawk М 250 H220</t>
  </si>
  <si>
    <t>Hawk М 375 H220</t>
  </si>
  <si>
    <t>Hawk M 125 FV H220</t>
  </si>
  <si>
    <t>Hawk M 187,5 FV H220</t>
  </si>
  <si>
    <t>Hawk M 250 FV H220</t>
  </si>
  <si>
    <t>Hawk M 375 FV H220</t>
  </si>
  <si>
    <t>Боковина Н220 правая, зеркальная</t>
  </si>
  <si>
    <t>Боковина Н220 левая, зеркальная</t>
  </si>
  <si>
    <t>Соединительный комплект для сборки в линию H220</t>
  </si>
  <si>
    <t>Разделитель полнопрофильный H220 зеркальный</t>
  </si>
  <si>
    <t>Разделитель полнопрофильный H220 обзорный</t>
  </si>
  <si>
    <t>Ночная шторка 1250</t>
  </si>
  <si>
    <t>Ночная шторка 1875</t>
  </si>
  <si>
    <t>Комплект электрооттайки Hawk 1250</t>
  </si>
  <si>
    <t>Комплект электрооттайки Hawk 1875</t>
  </si>
  <si>
    <t>Комплект электрооттайки Hawk 2500</t>
  </si>
  <si>
    <t>Комплект электрооттайки Hawk 3750</t>
  </si>
  <si>
    <t xml:space="preserve">Ограничитель фронтальный 1250х50мм                     </t>
  </si>
  <si>
    <t>Ограничитель фронтальный 930х50мм</t>
  </si>
  <si>
    <t>Ограничитель фронтальный 1250x30мм</t>
  </si>
  <si>
    <t>Ограничитель фронтальный 930x30мм</t>
  </si>
  <si>
    <t xml:space="preserve">Ценникодержатель ПВХ HRN39 1250  </t>
  </si>
  <si>
    <t>Ценникодержатель экструдированный 39 х 1250мм</t>
  </si>
  <si>
    <t>Ценникодержатель экструдированный 39 х 930мм</t>
  </si>
  <si>
    <t>Ценникодержатель 39 x 1250 на базовую полку</t>
  </si>
  <si>
    <t>Ценникодержатель 39 x 930 на базовую полку</t>
  </si>
  <si>
    <t>Среднетемпературная горка Hawk МD(вынос)</t>
  </si>
  <si>
    <t>Аксессуары к среднетемпературной горке Hawk MD (вынос)</t>
  </si>
  <si>
    <t>Стойки-фонтаны</t>
  </si>
  <si>
    <t>Стойка 1600 односекционная 4 стороны</t>
  </si>
  <si>
    <t>Стойка 1600 односекционная 3 стороны</t>
  </si>
  <si>
    <t>Стойка 1800 односекционная 4 стороны</t>
  </si>
  <si>
    <t>Стойка 1800 односекционная 3 стороны</t>
  </si>
  <si>
    <t>Стойка 1600 двухсекционная 3 стороны</t>
  </si>
  <si>
    <t>Стойка 1600 двухсекционная 4 стороны</t>
  </si>
  <si>
    <t>Стойка 1800 двухсекционная 4 стороны</t>
  </si>
  <si>
    <t>Стойка 1800 двухсекционная 3 стороны</t>
  </si>
  <si>
    <t>Стеллаж двухсторонний с двойной торцевой навеской</t>
  </si>
  <si>
    <t>Стеллаж двухсторонний с одинарной торцевой навеской</t>
  </si>
  <si>
    <t>Стеллаж двухсторонний без торцевой навески</t>
  </si>
  <si>
    <t>Стеллаж островной</t>
  </si>
  <si>
    <t>Стеллаж двухсторонний без полок</t>
  </si>
  <si>
    <t>Стеллаж односторонний без полок</t>
  </si>
  <si>
    <t>Eagle F 180</t>
  </si>
  <si>
    <t>Eagle F 210</t>
  </si>
  <si>
    <t>Eagle F250</t>
  </si>
  <si>
    <t>Низкотемпературные бонеты серии Eagle F</t>
  </si>
  <si>
    <t>Двухуровневая двухсторонняя суперструктура Eagle F 180</t>
  </si>
  <si>
    <t>Двухуровневая двухсторонняя суперструктура Eagle F 210</t>
  </si>
  <si>
    <t>Двухуровневая двухсторонняя суперструктура Eagle F 250</t>
  </si>
  <si>
    <t>Кегераторы с Навеской (башней)</t>
  </si>
  <si>
    <t>Кегераторы без Навески (башни)</t>
  </si>
  <si>
    <t>Артикул</t>
  </si>
  <si>
    <t>Холодильные горки серии Hawk-mini</t>
  </si>
  <si>
    <t>Hawk 125 H220</t>
  </si>
  <si>
    <t>Hawk 187,5 H220</t>
  </si>
  <si>
    <t>Hawk 250 H220</t>
  </si>
  <si>
    <t>Hawk 375 H220</t>
  </si>
  <si>
    <t>Hawk 125 FV H220</t>
  </si>
  <si>
    <t>Hawk 187,5 FV H220</t>
  </si>
  <si>
    <t>Hawk 250 FV H220</t>
  </si>
  <si>
    <t>Hawk 375 FV H220</t>
  </si>
  <si>
    <t>Боковина Н220 правая, обзорная</t>
  </si>
  <si>
    <t>Боковина Н220 левая, обзорная</t>
  </si>
  <si>
    <t>Боковина Н220 правая, глухая</t>
  </si>
  <si>
    <t>Боковина Н220 левая, глухая</t>
  </si>
  <si>
    <t>Аксессуары к среднетемпературной горке Hawk M  (вынос)</t>
  </si>
  <si>
    <t>Hawk МD 125 H220</t>
  </si>
  <si>
    <t>Hawk МD 187,5 H220</t>
  </si>
  <si>
    <t>Hawk МD 250 H220</t>
  </si>
  <si>
    <t>Hawk МD 375 H220</t>
  </si>
  <si>
    <t>Hawk MD 125 FV H220</t>
  </si>
  <si>
    <t>Hawk MD 187,5 FV H220</t>
  </si>
  <si>
    <t>Hawk MD 250 FV H220</t>
  </si>
  <si>
    <t>Hawk MD 375 FV H220</t>
  </si>
  <si>
    <t>Eagle 180</t>
  </si>
  <si>
    <t>Eagle 210</t>
  </si>
  <si>
    <t>Eagle 250</t>
  </si>
  <si>
    <t>Eagle 180T</t>
  </si>
  <si>
    <t xml:space="preserve">Аксессуары к низкотемпературным бонетам серии Eagle </t>
  </si>
  <si>
    <t>Отчет о совместимости для Рассчетный прайс Iton.xls</t>
  </si>
  <si>
    <t>Дата отчета: 30.03.2016 13:29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</si>
  <si>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</si>
  <si>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</si>
  <si>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</si>
  <si>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</si>
  <si>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Дилеры ЦФО   +10% к логистике</t>
  </si>
  <si>
    <t>Дилеры ЦФО   +10 к логистике</t>
  </si>
  <si>
    <t>Закупка + логистика 7%</t>
  </si>
  <si>
    <t>Утверждаю</t>
  </si>
  <si>
    <t>Галицын А.В.</t>
  </si>
  <si>
    <t>____________</t>
  </si>
  <si>
    <t>Цена, руб</t>
  </si>
  <si>
    <t>Стеллажи "ITON"</t>
  </si>
  <si>
    <t>Цена интернет-магазина www.Partnerfood.ru</t>
  </si>
  <si>
    <t>Экологически безопасное оборудование</t>
  </si>
  <si>
    <t>Собственная гарантия один год</t>
  </si>
  <si>
    <t>Цены действительны с 11.08.2017</t>
  </si>
  <si>
    <t>Бесплатная доставка в пределах МКАД</t>
  </si>
  <si>
    <t>Доставка в города ЦФО и ЮФО своим транспортом. Доставка во все города РФ транспортными  компаниями.</t>
  </si>
  <si>
    <t>Вся техническая информация и иллюстрации оборудования на сайте</t>
  </si>
  <si>
    <t>http://www.partnerfood.ru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</si>
</sst>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#,##0_р_."/>
    <numFmt numFmtId="174" formatCode="#,##0.00&quot;р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0\ &quot;₽&quot;"/>
    <numFmt numFmtId="181" formatCode="#,##0.0"/>
    <numFmt numFmtId="182" formatCode="#,##0.00_ ;\-#,##0.00\ 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b/>
      <sz val="14"/>
      <color indexed="8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2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u val="single"/>
      <sz val="8.5"/>
      <color indexed="12"/>
      <name val="Arial"/>
      <family val="2"/>
    </font>
    <font>
      <u val="single"/>
      <sz val="10"/>
      <color indexed="12"/>
      <name val="Arial"/>
      <family val="2"/>
    </font>
    <font>
      <sz val="12"/>
      <color indexed="8"/>
      <name val="Calibri"/>
      <family val="2"/>
    </font>
    <font>
      <u val="single"/>
      <sz val="9.35"/>
      <color indexed="20"/>
      <name val="Calibri"/>
      <family val="2"/>
    </font>
    <font>
      <sz val="2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Arial"/>
      <family val="2"/>
    </font>
    <font>
      <b/>
      <sz val="2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6"/>
      <color indexed="8"/>
      <name val="Times New Roman"/>
      <family val="1"/>
    </font>
    <font>
      <b/>
      <sz val="16"/>
      <color indexed="60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000000"/>
      <name val="Arial"/>
      <family val="2"/>
    </font>
    <font>
      <b/>
      <sz val="22"/>
      <color theme="1"/>
      <name val="Times New Roman"/>
      <family val="1"/>
    </font>
    <font>
      <b/>
      <sz val="12"/>
      <color theme="1"/>
      <name val="Times New Roman"/>
      <family val="1"/>
    </font>
    <font>
      <sz val="22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4"/>
      <color rgb="FF000000"/>
      <name val="Arial"/>
      <family val="2"/>
    </font>
    <font>
      <sz val="14"/>
      <color theme="1"/>
      <name val="Calibri"/>
      <family val="2"/>
    </font>
    <font>
      <b/>
      <sz val="11"/>
      <color rgb="FFFF0000"/>
      <name val="Calibri"/>
      <family val="2"/>
    </font>
    <font>
      <sz val="12"/>
      <color theme="1"/>
      <name val="Arial"/>
      <family val="2"/>
    </font>
    <font>
      <b/>
      <sz val="16"/>
      <color theme="1"/>
      <name val="Times New Roman"/>
      <family val="1"/>
    </font>
    <font>
      <b/>
      <sz val="16"/>
      <color rgb="FFC0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1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42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2" fillId="27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2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42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42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22" fillId="0" borderId="0">
      <alignment/>
      <protection/>
    </xf>
    <xf numFmtId="0" fontId="43" fillId="0" borderId="0">
      <alignment/>
      <protection/>
    </xf>
    <xf numFmtId="0" fontId="42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42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2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42" fillId="40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42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42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44" fillId="44" borderId="1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5" fillId="45" borderId="3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46" fillId="45" borderId="1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1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50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51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53" fillId="47" borderId="13" applyNumberFormat="0" applyAlignment="0" applyProtection="0"/>
    <xf numFmtId="0" fontId="11" fillId="48" borderId="14" applyNumberFormat="0" applyAlignment="0" applyProtection="0"/>
    <xf numFmtId="0" fontId="11" fillId="48" borderId="14" applyNumberFormat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49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5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0" borderId="0" applyNumberFormat="0" applyFill="0" applyBorder="0" applyAlignment="0" applyProtection="0"/>
    <xf numFmtId="0" fontId="58" fillId="51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5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" fillId="53" borderId="16" applyNumberFormat="0" applyFont="0" applyAlignment="0" applyProtection="0"/>
    <xf numFmtId="0" fontId="2" fillId="53" borderId="16" applyNumberFormat="0" applyFont="0" applyAlignment="0" applyProtection="0"/>
    <xf numFmtId="9" fontId="0" fillId="0" borderId="0" applyFont="0" applyFill="0" applyBorder="0" applyAlignment="0" applyProtection="0"/>
    <xf numFmtId="0" fontId="60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6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0" fillId="0" borderId="0" xfId="0" applyAlignment="1">
      <alignment/>
    </xf>
    <xf numFmtId="0" fontId="63" fillId="0" borderId="0" xfId="0" applyFont="1" applyAlignment="1">
      <alignment/>
    </xf>
    <xf numFmtId="3" fontId="64" fillId="0" borderId="19" xfId="0" applyNumberFormat="1" applyFont="1" applyBorder="1" applyAlignment="1">
      <alignment horizontal="center" vertical="center" wrapText="1"/>
    </xf>
    <xf numFmtId="10" fontId="64" fillId="0" borderId="19" xfId="0" applyNumberFormat="1" applyFont="1" applyBorder="1" applyAlignment="1">
      <alignment horizontal="center" vertical="center" wrapText="1"/>
    </xf>
    <xf numFmtId="0" fontId="20" fillId="0" borderId="19" xfId="158" applyFont="1" applyFill="1" applyBorder="1" applyAlignment="1">
      <alignment horizontal="left" vertical="center" wrapText="1"/>
      <protection/>
    </xf>
    <xf numFmtId="173" fontId="65" fillId="55" borderId="20" xfId="94" applyNumberFormat="1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63" fillId="56" borderId="0" xfId="0" applyFont="1" applyFill="1" applyAlignment="1">
      <alignment/>
    </xf>
    <xf numFmtId="0" fontId="0" fillId="56" borderId="0" xfId="0" applyFill="1" applyAlignment="1">
      <alignment/>
    </xf>
    <xf numFmtId="0" fontId="0" fillId="0" borderId="0" xfId="0" applyAlignment="1">
      <alignment wrapText="1"/>
    </xf>
    <xf numFmtId="0" fontId="66" fillId="0" borderId="0" xfId="0" applyFont="1" applyAlignment="1">
      <alignment/>
    </xf>
    <xf numFmtId="0" fontId="64" fillId="0" borderId="19" xfId="0" applyFont="1" applyBorder="1" applyAlignment="1">
      <alignment horizontal="center" vertical="center" wrapText="1"/>
    </xf>
    <xf numFmtId="0" fontId="0" fillId="0" borderId="0" xfId="0" applyAlignment="1">
      <alignment/>
    </xf>
    <xf numFmtId="173" fontId="65" fillId="55" borderId="19" xfId="94" applyNumberFormat="1" applyFont="1" applyFill="1" applyBorder="1" applyAlignment="1">
      <alignment horizontal="center" vertical="center"/>
      <protection/>
    </xf>
    <xf numFmtId="172" fontId="63" fillId="0" borderId="0" xfId="0" applyNumberFormat="1" applyFont="1" applyAlignment="1">
      <alignment/>
    </xf>
    <xf numFmtId="172" fontId="20" fillId="56" borderId="19" xfId="158" applyNumberFormat="1" applyFont="1" applyFill="1" applyBorder="1" applyAlignment="1">
      <alignment horizontal="left" vertical="center" wrapText="1"/>
      <protection/>
    </xf>
    <xf numFmtId="172" fontId="20" fillId="0" borderId="19" xfId="158" applyNumberFormat="1" applyFont="1" applyFill="1" applyBorder="1" applyAlignment="1">
      <alignment horizontal="left" vertical="center" wrapText="1"/>
      <protection/>
    </xf>
    <xf numFmtId="172" fontId="64" fillId="0" borderId="19" xfId="0" applyNumberFormat="1" applyFont="1" applyFill="1" applyBorder="1" applyAlignment="1">
      <alignment horizontal="center"/>
    </xf>
    <xf numFmtId="172" fontId="65" fillId="55" borderId="19" xfId="94" applyNumberFormat="1" applyFont="1" applyFill="1" applyBorder="1" applyAlignment="1">
      <alignment horizontal="center" vertical="center"/>
      <protection/>
    </xf>
    <xf numFmtId="172" fontId="64" fillId="0" borderId="19" xfId="0" applyNumberFormat="1" applyFont="1" applyBorder="1" applyAlignment="1">
      <alignment horizontal="center" vertical="center" wrapText="1"/>
    </xf>
    <xf numFmtId="172" fontId="67" fillId="0" borderId="0" xfId="0" applyNumberFormat="1" applyFont="1" applyAlignment="1">
      <alignment/>
    </xf>
    <xf numFmtId="10" fontId="64" fillId="0" borderId="19" xfId="0" applyNumberFormat="1" applyFont="1" applyFill="1" applyBorder="1" applyAlignment="1">
      <alignment horizontal="center" vertical="center" wrapText="1"/>
    </xf>
    <xf numFmtId="3" fontId="64" fillId="0" borderId="19" xfId="0" applyNumberFormat="1" applyFont="1" applyFill="1" applyBorder="1" applyAlignment="1">
      <alignment horizontal="center" vertical="center" wrapText="1"/>
    </xf>
    <xf numFmtId="0" fontId="64" fillId="0" borderId="19" xfId="0" applyFont="1" applyFill="1" applyBorder="1" applyAlignment="1">
      <alignment horizontal="center" vertical="center" wrapText="1"/>
    </xf>
    <xf numFmtId="0" fontId="0" fillId="57" borderId="0" xfId="0" applyFill="1" applyAlignment="1">
      <alignment wrapText="1"/>
    </xf>
    <xf numFmtId="0" fontId="0" fillId="57" borderId="0" xfId="0" applyFill="1" applyAlignment="1">
      <alignment/>
    </xf>
    <xf numFmtId="0" fontId="20" fillId="56" borderId="19" xfId="158" applyFont="1" applyFill="1" applyBorder="1" applyAlignment="1">
      <alignment horizontal="left" vertical="center" wrapText="1"/>
      <protection/>
    </xf>
    <xf numFmtId="0" fontId="64" fillId="0" borderId="19" xfId="0" applyFont="1" applyBorder="1" applyAlignment="1">
      <alignment horizontal="center" vertical="center" wrapText="1"/>
    </xf>
    <xf numFmtId="3" fontId="68" fillId="0" borderId="0" xfId="0" applyNumberFormat="1" applyFont="1" applyAlignment="1">
      <alignment horizontal="center" vertical="center"/>
    </xf>
    <xf numFmtId="3" fontId="64" fillId="0" borderId="0" xfId="0" applyNumberFormat="1" applyFont="1" applyFill="1" applyBorder="1" applyAlignment="1">
      <alignment horizontal="center" vertical="center"/>
    </xf>
    <xf numFmtId="3" fontId="64" fillId="0" borderId="19" xfId="0" applyNumberFormat="1" applyFont="1" applyFill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10" fontId="69" fillId="0" borderId="19" xfId="0" applyNumberFormat="1" applyFont="1" applyFill="1" applyBorder="1" applyAlignment="1">
      <alignment horizontal="center" vertical="center"/>
    </xf>
    <xf numFmtId="10" fontId="68" fillId="0" borderId="0" xfId="0" applyNumberFormat="1" applyFont="1" applyAlignment="1">
      <alignment horizontal="center" vertical="center"/>
    </xf>
    <xf numFmtId="10" fontId="63" fillId="0" borderId="0" xfId="0" applyNumberFormat="1" applyFont="1" applyAlignment="1">
      <alignment horizontal="center" vertical="center"/>
    </xf>
    <xf numFmtId="3" fontId="66" fillId="0" borderId="0" xfId="0" applyNumberFormat="1" applyFont="1" applyAlignment="1">
      <alignment horizontal="center" vertical="center"/>
    </xf>
    <xf numFmtId="3" fontId="69" fillId="56" borderId="19" xfId="0" applyNumberFormat="1" applyFont="1" applyFill="1" applyBorder="1" applyAlignment="1">
      <alignment horizontal="center" vertical="center"/>
    </xf>
    <xf numFmtId="10" fontId="69" fillId="56" borderId="19" xfId="0" applyNumberFormat="1" applyFont="1" applyFill="1" applyBorder="1" applyAlignment="1">
      <alignment horizontal="center" vertical="center"/>
    </xf>
    <xf numFmtId="3" fontId="63" fillId="0" borderId="19" xfId="0" applyNumberFormat="1" applyFont="1" applyBorder="1" applyAlignment="1">
      <alignment horizontal="center" vertical="center"/>
    </xf>
    <xf numFmtId="3" fontId="63" fillId="0" borderId="0" xfId="0" applyNumberFormat="1" applyFont="1" applyAlignment="1">
      <alignment horizontal="center" vertical="center"/>
    </xf>
    <xf numFmtId="3" fontId="69" fillId="0" borderId="19" xfId="0" applyNumberFormat="1" applyFont="1" applyFill="1" applyBorder="1" applyAlignment="1">
      <alignment horizontal="center" vertical="center"/>
    </xf>
    <xf numFmtId="0" fontId="0" fillId="56" borderId="0" xfId="0" applyFill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56" borderId="19" xfId="152" applyFont="1" applyFill="1" applyBorder="1" applyAlignment="1" applyProtection="1">
      <alignment horizontal="center" vertical="center" wrapText="1"/>
      <protection locked="0"/>
    </xf>
    <xf numFmtId="0" fontId="69" fillId="56" borderId="19" xfId="152" applyFont="1" applyFill="1" applyBorder="1" applyAlignment="1" applyProtection="1">
      <alignment horizontal="center" vertical="center" wrapText="1"/>
      <protection locked="0"/>
    </xf>
    <xf numFmtId="0" fontId="70" fillId="56" borderId="19" xfId="152" applyFont="1" applyFill="1" applyBorder="1" applyAlignment="1">
      <alignment horizontal="center" vertical="center" wrapText="1"/>
      <protection/>
    </xf>
    <xf numFmtId="0" fontId="69" fillId="56" borderId="19" xfId="152" applyFont="1" applyFill="1" applyBorder="1" applyAlignment="1">
      <alignment horizontal="center" vertical="center" wrapText="1"/>
      <protection/>
    </xf>
    <xf numFmtId="0" fontId="64" fillId="0" borderId="19" xfId="0" applyFont="1" applyBorder="1" applyAlignment="1">
      <alignment horizontal="center" vertical="center" wrapText="1"/>
    </xf>
    <xf numFmtId="0" fontId="71" fillId="56" borderId="19" xfId="0" applyFont="1" applyFill="1" applyBorder="1" applyAlignment="1" applyProtection="1">
      <alignment horizontal="center" vertical="center" wrapText="1"/>
      <protection locked="0"/>
    </xf>
    <xf numFmtId="0" fontId="25" fillId="56" borderId="19" xfId="0" applyFont="1" applyFill="1" applyBorder="1" applyAlignment="1" applyProtection="1">
      <alignment horizontal="center" vertical="center" wrapText="1"/>
      <protection locked="0"/>
    </xf>
    <xf numFmtId="0" fontId="71" fillId="56" borderId="19" xfId="0" applyFont="1" applyFill="1" applyBorder="1" applyAlignment="1">
      <alignment horizontal="center" vertical="center" wrapText="1"/>
    </xf>
    <xf numFmtId="0" fontId="72" fillId="56" borderId="19" xfId="0" applyFont="1" applyFill="1" applyBorder="1" applyAlignment="1">
      <alignment horizontal="center" vertical="center" wrapText="1"/>
    </xf>
    <xf numFmtId="0" fontId="71" fillId="56" borderId="19" xfId="0" applyFont="1" applyFill="1" applyBorder="1" applyAlignment="1" applyProtection="1">
      <alignment horizontal="center" vertical="center"/>
      <protection locked="0"/>
    </xf>
    <xf numFmtId="0" fontId="25" fillId="56" borderId="19" xfId="0" applyFont="1" applyFill="1" applyBorder="1" applyAlignment="1" applyProtection="1">
      <alignment horizontal="center" vertical="center"/>
      <protection locked="0"/>
    </xf>
    <xf numFmtId="0" fontId="71" fillId="56" borderId="19" xfId="0" applyFont="1" applyFill="1" applyBorder="1" applyAlignment="1">
      <alignment horizontal="center" vertical="center"/>
    </xf>
    <xf numFmtId="0" fontId="72" fillId="56" borderId="19" xfId="0" applyFont="1" applyFill="1" applyBorder="1" applyAlignment="1">
      <alignment horizontal="center" vertical="center"/>
    </xf>
    <xf numFmtId="0" fontId="67" fillId="0" borderId="0" xfId="0" applyFont="1" applyAlignment="1">
      <alignment horizontal="left" wrapText="1"/>
    </xf>
    <xf numFmtId="0" fontId="64" fillId="0" borderId="19" xfId="0" applyFont="1" applyBorder="1" applyAlignment="1">
      <alignment horizontal="left" vertical="center" wrapText="1"/>
    </xf>
    <xf numFmtId="3" fontId="64" fillId="0" borderId="19" xfId="0" applyNumberFormat="1" applyFont="1" applyFill="1" applyBorder="1" applyAlignment="1">
      <alignment horizontal="left" wrapText="1"/>
    </xf>
    <xf numFmtId="0" fontId="63" fillId="0" borderId="0" xfId="0" applyFont="1" applyAlignment="1">
      <alignment horizontal="left" wrapText="1"/>
    </xf>
    <xf numFmtId="0" fontId="65" fillId="56" borderId="19" xfId="94" applyFont="1" applyFill="1" applyBorder="1" applyAlignment="1">
      <alignment horizontal="center" vertical="center" wrapText="1"/>
      <protection/>
    </xf>
    <xf numFmtId="3" fontId="52" fillId="0" borderId="0" xfId="0" applyNumberFormat="1" applyFont="1" applyAlignment="1">
      <alignment vertical="top" wrapText="1"/>
    </xf>
    <xf numFmtId="0" fontId="5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3" fontId="0" fillId="0" borderId="0" xfId="0" applyNumberFormat="1" applyAlignment="1">
      <alignment vertical="top" wrapText="1"/>
    </xf>
    <xf numFmtId="3" fontId="0" fillId="0" borderId="21" xfId="0" applyNumberForma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5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3" fontId="52" fillId="0" borderId="0" xfId="0" applyNumberFormat="1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173" fontId="73" fillId="0" borderId="19" xfId="94" applyNumberFormat="1" applyFont="1" applyFill="1" applyBorder="1" applyAlignment="1">
      <alignment horizontal="center" vertical="center"/>
      <protection/>
    </xf>
    <xf numFmtId="0" fontId="64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74" fillId="0" borderId="0" xfId="0" applyFont="1" applyAlignment="1">
      <alignment horizontal="left" vertical="center"/>
    </xf>
    <xf numFmtId="0" fontId="64" fillId="0" borderId="19" xfId="0" applyFont="1" applyFill="1" applyBorder="1" applyAlignment="1">
      <alignment horizontal="left" vertical="center" wrapText="1"/>
    </xf>
    <xf numFmtId="0" fontId="75" fillId="0" borderId="0" xfId="0" applyFont="1" applyAlignment="1">
      <alignment horizontal="center" wrapText="1"/>
    </xf>
    <xf numFmtId="3" fontId="64" fillId="56" borderId="19" xfId="0" applyNumberFormat="1" applyFont="1" applyFill="1" applyBorder="1" applyAlignment="1">
      <alignment horizontal="center"/>
    </xf>
    <xf numFmtId="172" fontId="20" fillId="56" borderId="20" xfId="158" applyNumberFormat="1" applyFont="1" applyFill="1" applyBorder="1" applyAlignment="1">
      <alignment horizontal="left" vertical="center" wrapText="1"/>
      <protection/>
    </xf>
    <xf numFmtId="0" fontId="64" fillId="56" borderId="19" xfId="0" applyFont="1" applyFill="1" applyBorder="1" applyAlignment="1">
      <alignment horizontal="left" vertical="center" wrapText="1"/>
    </xf>
    <xf numFmtId="172" fontId="64" fillId="56" borderId="19" xfId="0" applyNumberFormat="1" applyFont="1" applyFill="1" applyBorder="1" applyAlignment="1">
      <alignment horizontal="center" vertical="center" wrapText="1"/>
    </xf>
    <xf numFmtId="0" fontId="64" fillId="56" borderId="19" xfId="0" applyFont="1" applyFill="1" applyBorder="1" applyAlignment="1">
      <alignment horizontal="center" vertical="center" wrapText="1"/>
    </xf>
    <xf numFmtId="3" fontId="64" fillId="56" borderId="19" xfId="0" applyNumberFormat="1" applyFont="1" applyFill="1" applyBorder="1" applyAlignment="1">
      <alignment horizontal="center" vertical="center" wrapText="1"/>
    </xf>
    <xf numFmtId="10" fontId="64" fillId="56" borderId="19" xfId="0" applyNumberFormat="1" applyFont="1" applyFill="1" applyBorder="1" applyAlignment="1">
      <alignment horizontal="center" vertical="center" wrapText="1"/>
    </xf>
    <xf numFmtId="3" fontId="23" fillId="56" borderId="19" xfId="152" applyNumberFormat="1" applyFont="1" applyFill="1" applyBorder="1" applyAlignment="1">
      <alignment horizontal="center" vertical="center" wrapText="1"/>
      <protection/>
    </xf>
    <xf numFmtId="173" fontId="65" fillId="56" borderId="19" xfId="94" applyNumberFormat="1" applyFont="1" applyFill="1" applyBorder="1" applyAlignment="1">
      <alignment horizontal="center" vertical="center"/>
      <protection/>
    </xf>
    <xf numFmtId="3" fontId="76" fillId="56" borderId="19" xfId="152" applyNumberFormat="1" applyFont="1" applyFill="1" applyBorder="1" applyAlignment="1">
      <alignment horizontal="center" vertical="center"/>
      <protection/>
    </xf>
    <xf numFmtId="3" fontId="71" fillId="56" borderId="19" xfId="0" applyNumberFormat="1" applyFont="1" applyFill="1" applyBorder="1" applyAlignment="1">
      <alignment horizontal="center" vertical="center"/>
    </xf>
    <xf numFmtId="181" fontId="71" fillId="56" borderId="19" xfId="0" applyNumberFormat="1" applyFont="1" applyFill="1" applyBorder="1" applyAlignment="1">
      <alignment horizontal="center" vertical="center"/>
    </xf>
    <xf numFmtId="4" fontId="71" fillId="56" borderId="19" xfId="0" applyNumberFormat="1" applyFont="1" applyFill="1" applyBorder="1" applyAlignment="1">
      <alignment horizontal="center" vertical="center"/>
    </xf>
    <xf numFmtId="172" fontId="76" fillId="56" borderId="19" xfId="152" applyNumberFormat="1" applyFont="1" applyFill="1" applyBorder="1" applyAlignment="1">
      <alignment horizontal="center" vertical="center"/>
      <protection/>
    </xf>
    <xf numFmtId="3" fontId="64" fillId="56" borderId="19" xfId="0" applyNumberFormat="1" applyFont="1" applyFill="1" applyBorder="1" applyAlignment="1">
      <alignment horizontal="center" vertical="center"/>
    </xf>
    <xf numFmtId="0" fontId="61" fillId="0" borderId="0" xfId="0" applyFont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3" fontId="64" fillId="56" borderId="19" xfId="0" applyNumberFormat="1" applyFont="1" applyFill="1" applyBorder="1" applyAlignment="1">
      <alignment horizontal="center"/>
    </xf>
    <xf numFmtId="0" fontId="67" fillId="0" borderId="0" xfId="0" applyFont="1" applyAlignment="1">
      <alignment horizontal="center" vertical="center"/>
    </xf>
    <xf numFmtId="0" fontId="68" fillId="0" borderId="0" xfId="0" applyFont="1" applyAlignment="1">
      <alignment horizontal="center"/>
    </xf>
    <xf numFmtId="0" fontId="77" fillId="0" borderId="0" xfId="0" applyFont="1" applyBorder="1" applyAlignment="1">
      <alignment horizontal="center"/>
    </xf>
    <xf numFmtId="3" fontId="64" fillId="0" borderId="19" xfId="0" applyNumberFormat="1" applyFont="1" applyBorder="1" applyAlignment="1">
      <alignment horizontal="center"/>
    </xf>
    <xf numFmtId="0" fontId="64" fillId="0" borderId="19" xfId="0" applyFont="1" applyBorder="1" applyAlignment="1">
      <alignment horizontal="center" vertical="center" wrapText="1"/>
    </xf>
    <xf numFmtId="3" fontId="64" fillId="0" borderId="20" xfId="0" applyNumberFormat="1" applyFont="1" applyFill="1" applyBorder="1" applyAlignment="1">
      <alignment horizontal="center"/>
    </xf>
    <xf numFmtId="3" fontId="64" fillId="0" borderId="24" xfId="0" applyNumberFormat="1" applyFont="1" applyFill="1" applyBorder="1" applyAlignment="1">
      <alignment horizontal="center"/>
    </xf>
    <xf numFmtId="3" fontId="64" fillId="0" borderId="25" xfId="0" applyNumberFormat="1" applyFont="1" applyFill="1" applyBorder="1" applyAlignment="1">
      <alignment horizontal="center"/>
    </xf>
    <xf numFmtId="3" fontId="64" fillId="0" borderId="19" xfId="0" applyNumberFormat="1" applyFont="1" applyFill="1" applyBorder="1" applyAlignment="1">
      <alignment horizontal="center" vertical="center"/>
    </xf>
    <xf numFmtId="0" fontId="64" fillId="0" borderId="26" xfId="0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7" fillId="0" borderId="0" xfId="0" applyFont="1" applyAlignment="1">
      <alignment vertical="center"/>
    </xf>
    <xf numFmtId="0" fontId="63" fillId="0" borderId="0" xfId="0" applyFont="1" applyAlignment="1">
      <alignment horizontal="center" wrapText="1"/>
    </xf>
    <xf numFmtId="0" fontId="68" fillId="0" borderId="0" xfId="0" applyFont="1" applyAlignment="1">
      <alignment horizontal="center" wrapText="1"/>
    </xf>
    <xf numFmtId="0" fontId="78" fillId="0" borderId="0" xfId="0" applyFont="1" applyAlignment="1">
      <alignment horizontal="center" wrapText="1"/>
    </xf>
    <xf numFmtId="0" fontId="78" fillId="0" borderId="0" xfId="0" applyFont="1" applyAlignment="1">
      <alignment horizontal="center"/>
    </xf>
    <xf numFmtId="0" fontId="78" fillId="0" borderId="0" xfId="0" applyFont="1" applyAlignment="1">
      <alignment horizontal="center" vertical="center"/>
    </xf>
    <xf numFmtId="0" fontId="78" fillId="0" borderId="0" xfId="0" applyFont="1" applyBorder="1" applyAlignment="1">
      <alignment horizontal="center"/>
    </xf>
  </cellXfs>
  <cellStyles count="167">
    <cellStyle name="Normal" xfId="0"/>
    <cellStyle name="20% - Акцент1" xfId="15"/>
    <cellStyle name="20% - Акцент1 2" xfId="16"/>
    <cellStyle name="20% - Акцент1 2 2" xfId="17"/>
    <cellStyle name="20% - Акцент1 3" xfId="18"/>
    <cellStyle name="20% - Акцент1 3 2" xfId="19"/>
    <cellStyle name="20% - Акцент2" xfId="20"/>
    <cellStyle name="20% - Акцент2 2" xfId="21"/>
    <cellStyle name="20% - Акцент2 2 2" xfId="22"/>
    <cellStyle name="20% - Акцент2 3" xfId="23"/>
    <cellStyle name="20% - Акцент2 3 2" xfId="24"/>
    <cellStyle name="20% - Акцент3" xfId="25"/>
    <cellStyle name="20% - Акцент3 2" xfId="26"/>
    <cellStyle name="20% - Акцент3 2 2" xfId="27"/>
    <cellStyle name="20% - Акцент3 3" xfId="28"/>
    <cellStyle name="20% - Акцент3 3 2" xfId="29"/>
    <cellStyle name="20% - Акцент4" xfId="30"/>
    <cellStyle name="20% - Акцент4 2" xfId="31"/>
    <cellStyle name="20% - Акцент4 2 2" xfId="32"/>
    <cellStyle name="20% - Акцент4 3" xfId="33"/>
    <cellStyle name="20% - Акцент4 3 2" xfId="34"/>
    <cellStyle name="20% - Акцент5" xfId="35"/>
    <cellStyle name="20% - Акцент5 2" xfId="36"/>
    <cellStyle name="20% - Акцент5 2 2" xfId="37"/>
    <cellStyle name="20% - Акцент5 3" xfId="38"/>
    <cellStyle name="20% - Акцент5 3 2" xfId="39"/>
    <cellStyle name="20% - Акцент6" xfId="40"/>
    <cellStyle name="20% - Акцент6 2" xfId="41"/>
    <cellStyle name="20% - Акцент6 2 2" xfId="42"/>
    <cellStyle name="20% - Акцент6 3" xfId="43"/>
    <cellStyle name="20% - Акцент6 3 2" xfId="44"/>
    <cellStyle name="40% - Акцент1" xfId="45"/>
    <cellStyle name="40% - Акцент1 2" xfId="46"/>
    <cellStyle name="40% - Акцент1 2 2" xfId="47"/>
    <cellStyle name="40% - Акцент1 3" xfId="48"/>
    <cellStyle name="40% - Акцент1 3 2" xfId="49"/>
    <cellStyle name="40% - Акцент2" xfId="50"/>
    <cellStyle name="40% - Акцент2 2" xfId="51"/>
    <cellStyle name="40% - Акцент2 2 2" xfId="52"/>
    <cellStyle name="40% - Акцент2 3" xfId="53"/>
    <cellStyle name="40% - Акцент2 3 2" xfId="54"/>
    <cellStyle name="40% - Акцент3" xfId="55"/>
    <cellStyle name="40% - Акцент3 2" xfId="56"/>
    <cellStyle name="40% - Акцент3 2 2" xfId="57"/>
    <cellStyle name="40% - Акцент3 3" xfId="58"/>
    <cellStyle name="40% - Акцент3 3 2" xfId="59"/>
    <cellStyle name="40% - Акцент4" xfId="60"/>
    <cellStyle name="40% - Акцент4 2" xfId="61"/>
    <cellStyle name="40% - Акцент4 2 2" xfId="62"/>
    <cellStyle name="40% - Акцент4 3" xfId="63"/>
    <cellStyle name="40% - Акцент4 3 2" xfId="64"/>
    <cellStyle name="40% - Акцент5" xfId="65"/>
    <cellStyle name="40% - Акцент5 2" xfId="66"/>
    <cellStyle name="40% - Акцент5 2 2" xfId="67"/>
    <cellStyle name="40% - Акцент5 3" xfId="68"/>
    <cellStyle name="40% - Акцент5 3 2" xfId="69"/>
    <cellStyle name="40% - Акцент6" xfId="70"/>
    <cellStyle name="40% - Акцент6 2" xfId="71"/>
    <cellStyle name="40% - Акцент6 2 2" xfId="72"/>
    <cellStyle name="40% - Акцент6 3" xfId="73"/>
    <cellStyle name="40% - Акцент6 3 2" xfId="74"/>
    <cellStyle name="60% - Акцент1" xfId="75"/>
    <cellStyle name="60% - Акцент1 2" xfId="76"/>
    <cellStyle name="60% - Акцент1 3" xfId="77"/>
    <cellStyle name="60% - Акцент2" xfId="78"/>
    <cellStyle name="60% - Акцент2 2" xfId="79"/>
    <cellStyle name="60% - Акцент2 3" xfId="80"/>
    <cellStyle name="60% - Акцент3" xfId="81"/>
    <cellStyle name="60% - Акцент3 2" xfId="82"/>
    <cellStyle name="60% - Акцент3 3" xfId="83"/>
    <cellStyle name="60% - Акцент4" xfId="84"/>
    <cellStyle name="60% - Акцент4 2" xfId="85"/>
    <cellStyle name="60% - Акцент4 3" xfId="86"/>
    <cellStyle name="60% - Акцент5" xfId="87"/>
    <cellStyle name="60% - Акцент5 2" xfId="88"/>
    <cellStyle name="60% - Акцент5 3" xfId="89"/>
    <cellStyle name="60% - Акцент6" xfId="90"/>
    <cellStyle name="60% - Акцент6 2" xfId="91"/>
    <cellStyle name="60% - Акцент6 3" xfId="92"/>
    <cellStyle name="Normal_~4061743" xfId="93"/>
    <cellStyle name="TableStyleLight1" xfId="94"/>
    <cellStyle name="Акцент1" xfId="95"/>
    <cellStyle name="Акцент1 2" xfId="96"/>
    <cellStyle name="Акцент1 3" xfId="97"/>
    <cellStyle name="Акцент2" xfId="98"/>
    <cellStyle name="Акцент2 2" xfId="99"/>
    <cellStyle name="Акцент2 3" xfId="100"/>
    <cellStyle name="Акцент3" xfId="101"/>
    <cellStyle name="Акцент3 2" xfId="102"/>
    <cellStyle name="Акцент3 3" xfId="103"/>
    <cellStyle name="Акцент4" xfId="104"/>
    <cellStyle name="Акцент4 2" xfId="105"/>
    <cellStyle name="Акцент4 3" xfId="106"/>
    <cellStyle name="Акцент5" xfId="107"/>
    <cellStyle name="Акцент5 2" xfId="108"/>
    <cellStyle name="Акцент5 3" xfId="109"/>
    <cellStyle name="Акцент6" xfId="110"/>
    <cellStyle name="Акцент6 2" xfId="111"/>
    <cellStyle name="Акцент6 3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Гиперссылка 3" xfId="124"/>
    <cellStyle name="Гиперссылка 4" xfId="125"/>
    <cellStyle name="Currency" xfId="126"/>
    <cellStyle name="Currency [0]" xfId="127"/>
    <cellStyle name="Заголовок 1" xfId="128"/>
    <cellStyle name="Заголовок 1 2" xfId="129"/>
    <cellStyle name="Заголовок 1 3" xfId="130"/>
    <cellStyle name="Заголовок 2" xfId="131"/>
    <cellStyle name="Заголовок 2 2" xfId="132"/>
    <cellStyle name="Заголовок 2 3" xfId="133"/>
    <cellStyle name="Заголовок 3" xfId="134"/>
    <cellStyle name="Заголовок 3 2" xfId="135"/>
    <cellStyle name="Заголовок 3 3" xfId="136"/>
    <cellStyle name="Заголовок 4" xfId="137"/>
    <cellStyle name="Заголовок 4 2" xfId="138"/>
    <cellStyle name="Заголовок 4 3" xfId="139"/>
    <cellStyle name="Итог" xfId="140"/>
    <cellStyle name="Итог 2" xfId="141"/>
    <cellStyle name="Итог 3" xfId="142"/>
    <cellStyle name="Контрольная ячейка" xfId="143"/>
    <cellStyle name="Контрольная ячейка 2" xfId="144"/>
    <cellStyle name="Контрольная ячейка 3" xfId="145"/>
    <cellStyle name="Название" xfId="146"/>
    <cellStyle name="Название 2" xfId="147"/>
    <cellStyle name="Название 3" xfId="148"/>
    <cellStyle name="Нейтральный" xfId="149"/>
    <cellStyle name="Нейтральный 2" xfId="150"/>
    <cellStyle name="Нейтральный 3" xfId="151"/>
    <cellStyle name="Обычный 2" xfId="152"/>
    <cellStyle name="Обычный 3" xfId="153"/>
    <cellStyle name="Обычный 3 2" xfId="154"/>
    <cellStyle name="Обычный 4" xfId="155"/>
    <cellStyle name="Обычный 5" xfId="156"/>
    <cellStyle name="Обычный 6" xfId="157"/>
    <cellStyle name="Обычный_ИНВОЙСэксполайн" xfId="158"/>
    <cellStyle name="Followed Hyperlink" xfId="159"/>
    <cellStyle name="Плохой" xfId="160"/>
    <cellStyle name="Плохой 2" xfId="161"/>
    <cellStyle name="Плохой 3" xfId="162"/>
    <cellStyle name="Пояснение" xfId="163"/>
    <cellStyle name="Пояснение 2" xfId="164"/>
    <cellStyle name="Пояснение 3" xfId="165"/>
    <cellStyle name="Примечание" xfId="166"/>
    <cellStyle name="Примечание 2" xfId="167"/>
    <cellStyle name="Примечание 3" xfId="168"/>
    <cellStyle name="Percent" xfId="169"/>
    <cellStyle name="Связанная ячейка" xfId="170"/>
    <cellStyle name="Связанная ячейка 2" xfId="171"/>
    <cellStyle name="Связанная ячейка 3" xfId="172"/>
    <cellStyle name="Текст предупреждения" xfId="173"/>
    <cellStyle name="Текст предупреждения 2" xfId="174"/>
    <cellStyle name="Текст предупреждения 3" xfId="175"/>
    <cellStyle name="Comma" xfId="176"/>
    <cellStyle name="Comma [0]" xfId="177"/>
    <cellStyle name="Хороший" xfId="178"/>
    <cellStyle name="Хороший 2" xfId="179"/>
    <cellStyle name="Хороший 3" xfId="18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0</xdr:row>
      <xdr:rowOff>933450</xdr:rowOff>
    </xdr:to>
    <xdr:pic>
      <xdr:nvPicPr>
        <xdr:cNvPr id="1" name="Рисунок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677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3"/>
  <sheetViews>
    <sheetView tabSelected="1" view="pageBreakPreview" zoomScale="89" zoomScaleNormal="85" zoomScaleSheetLayoutView="89" workbookViewId="0" topLeftCell="B2">
      <selection activeCell="L8" sqref="L8"/>
    </sheetView>
  </sheetViews>
  <sheetFormatPr defaultColWidth="9.140625" defaultRowHeight="15"/>
  <cols>
    <col min="1" max="1" width="14.8515625" style="47" hidden="1" customWidth="1"/>
    <col min="2" max="2" width="63.421875" style="64" customWidth="1"/>
    <col min="3" max="3" width="12.28125" style="18" hidden="1" customWidth="1"/>
    <col min="4" max="4" width="14.00390625" style="2" hidden="1" customWidth="1"/>
    <col min="5" max="6" width="12.28125" style="43" hidden="1" customWidth="1"/>
    <col min="7" max="7" width="14.8515625" style="38" hidden="1" customWidth="1"/>
    <col min="8" max="8" width="60.57421875" style="43" customWidth="1"/>
    <col min="9" max="9" width="14.7109375" style="38" hidden="1" customWidth="1"/>
    <col min="10" max="10" width="11.421875" style="2" hidden="1" customWidth="1"/>
  </cols>
  <sheetData>
    <row r="1" spans="2:8" ht="74.25" customHeight="1">
      <c r="B1" s="114"/>
      <c r="C1" s="114"/>
      <c r="D1" s="114"/>
      <c r="E1" s="114"/>
      <c r="F1" s="114"/>
      <c r="G1" s="114"/>
      <c r="H1" s="114"/>
    </row>
    <row r="2" spans="2:8" ht="23.25" customHeight="1">
      <c r="B2" s="116" t="s">
        <v>188</v>
      </c>
      <c r="C2" s="115"/>
      <c r="D2" s="115"/>
      <c r="E2" s="115"/>
      <c r="F2" s="115"/>
      <c r="G2" s="115"/>
      <c r="H2" s="115"/>
    </row>
    <row r="3" spans="2:8" ht="22.5" customHeight="1">
      <c r="B3" s="117" t="s">
        <v>189</v>
      </c>
      <c r="C3" s="103"/>
      <c r="D3" s="103"/>
      <c r="E3" s="103"/>
      <c r="F3" s="103"/>
      <c r="G3" s="103"/>
      <c r="H3" s="103"/>
    </row>
    <row r="4" spans="2:9" ht="22.5" customHeight="1">
      <c r="B4" s="117" t="s">
        <v>190</v>
      </c>
      <c r="C4" s="103"/>
      <c r="D4" s="103"/>
      <c r="E4" s="103"/>
      <c r="F4" s="103"/>
      <c r="G4" s="103"/>
      <c r="H4" s="103"/>
      <c r="I4" s="113"/>
    </row>
    <row r="5" spans="1:10" s="46" customFormat="1" ht="20.25" customHeight="1">
      <c r="A5" s="47"/>
      <c r="B5" s="117" t="s">
        <v>191</v>
      </c>
      <c r="C5" s="103"/>
      <c r="D5" s="103"/>
      <c r="E5" s="103"/>
      <c r="F5" s="103"/>
      <c r="G5" s="103"/>
      <c r="H5" s="103"/>
      <c r="I5" s="113"/>
      <c r="J5" s="2"/>
    </row>
    <row r="6" spans="1:10" s="46" customFormat="1" ht="23.25" customHeight="1">
      <c r="A6" s="47"/>
      <c r="B6" s="117" t="s">
        <v>192</v>
      </c>
      <c r="C6" s="103"/>
      <c r="D6" s="103"/>
      <c r="E6" s="103"/>
      <c r="F6" s="103"/>
      <c r="G6" s="103"/>
      <c r="H6" s="103"/>
      <c r="I6" s="113"/>
      <c r="J6" s="2"/>
    </row>
    <row r="7" spans="1:10" s="46" customFormat="1" ht="22.5" customHeight="1">
      <c r="A7" s="47"/>
      <c r="B7" s="117" t="s">
        <v>193</v>
      </c>
      <c r="C7" s="103"/>
      <c r="D7" s="103"/>
      <c r="E7" s="103"/>
      <c r="F7" s="103"/>
      <c r="G7" s="103"/>
      <c r="H7" s="103"/>
      <c r="I7" s="113"/>
      <c r="J7" s="2"/>
    </row>
    <row r="8" spans="2:9" ht="40.5" customHeight="1">
      <c r="B8" s="116" t="s">
        <v>194</v>
      </c>
      <c r="C8" s="115"/>
      <c r="D8" s="115"/>
      <c r="E8" s="115"/>
      <c r="F8" s="115"/>
      <c r="G8" s="115"/>
      <c r="H8" s="115"/>
      <c r="I8" s="113"/>
    </row>
    <row r="9" spans="1:10" s="1" customFormat="1" ht="25.5" customHeight="1">
      <c r="A9" s="47"/>
      <c r="B9" s="118" t="s">
        <v>195</v>
      </c>
      <c r="C9" s="102"/>
      <c r="D9" s="102"/>
      <c r="E9" s="102"/>
      <c r="F9" s="102"/>
      <c r="G9" s="102"/>
      <c r="H9" s="102"/>
      <c r="I9" s="99"/>
      <c r="J9" s="2"/>
    </row>
    <row r="10" spans="1:10" s="10" customFormat="1" ht="6" customHeight="1" hidden="1">
      <c r="A10" s="47"/>
      <c r="B10" s="61"/>
      <c r="C10" s="24"/>
      <c r="D10" s="14"/>
      <c r="E10" s="39"/>
      <c r="F10" s="32"/>
      <c r="G10" s="37"/>
      <c r="H10" s="35">
        <v>65</v>
      </c>
      <c r="I10" s="35"/>
      <c r="J10" s="2"/>
    </row>
    <row r="11" spans="2:9" ht="23.25" customHeight="1">
      <c r="B11" s="119" t="s">
        <v>196</v>
      </c>
      <c r="C11" s="104"/>
      <c r="D11" s="104"/>
      <c r="E11" s="104"/>
      <c r="F11" s="104"/>
      <c r="G11" s="104"/>
      <c r="H11" s="104"/>
      <c r="I11" s="104"/>
    </row>
    <row r="12" spans="1:9" ht="93.75">
      <c r="A12" s="31" t="s">
        <v>147</v>
      </c>
      <c r="B12" s="62" t="s">
        <v>0</v>
      </c>
      <c r="C12" s="23" t="s">
        <v>56</v>
      </c>
      <c r="D12" s="15" t="s">
        <v>57</v>
      </c>
      <c r="E12" s="3" t="s">
        <v>183</v>
      </c>
      <c r="F12" s="3" t="s">
        <v>181</v>
      </c>
      <c r="G12" s="4" t="s">
        <v>2</v>
      </c>
      <c r="H12" s="3" t="s">
        <v>187</v>
      </c>
      <c r="I12" s="4" t="s">
        <v>2</v>
      </c>
    </row>
    <row r="13" spans="1:10" s="1" customFormat="1" ht="18.75">
      <c r="A13" s="47"/>
      <c r="B13" s="106" t="s">
        <v>12</v>
      </c>
      <c r="C13" s="106"/>
      <c r="D13" s="106"/>
      <c r="E13" s="106"/>
      <c r="F13" s="106"/>
      <c r="G13" s="106"/>
      <c r="H13" s="106"/>
      <c r="I13" s="106"/>
      <c r="J13" s="2"/>
    </row>
    <row r="14" spans="2:9" ht="18.75">
      <c r="B14" s="30" t="s">
        <v>3</v>
      </c>
      <c r="C14" s="22">
        <v>843</v>
      </c>
      <c r="D14" s="17">
        <f>C14*$H$10</f>
        <v>54795</v>
      </c>
      <c r="E14" s="40">
        <f>D14*1.07</f>
        <v>58630.65</v>
      </c>
      <c r="F14" s="40">
        <f>E14*1.1</f>
        <v>64493.715000000004</v>
      </c>
      <c r="G14" s="41">
        <f>(F14/E14)-100%</f>
        <v>0.10000000000000009</v>
      </c>
      <c r="H14" s="40">
        <f>E14*1.26</f>
        <v>73874.619</v>
      </c>
      <c r="I14" s="41">
        <f>(H14/E14)-100%</f>
        <v>0.26</v>
      </c>
    </row>
    <row r="15" spans="2:9" ht="18.75">
      <c r="B15" s="101" t="s">
        <v>13</v>
      </c>
      <c r="C15" s="101"/>
      <c r="D15" s="101"/>
      <c r="E15" s="101"/>
      <c r="F15" s="101"/>
      <c r="G15" s="101"/>
      <c r="H15" s="101"/>
      <c r="I15" s="101"/>
    </row>
    <row r="16" spans="1:10" s="9" customFormat="1" ht="18.75">
      <c r="A16" s="47"/>
      <c r="B16" s="30" t="s">
        <v>7</v>
      </c>
      <c r="C16" s="22">
        <v>900</v>
      </c>
      <c r="D16" s="17">
        <f>C16*$H$10</f>
        <v>58500</v>
      </c>
      <c r="E16" s="40">
        <f>D16*1.07</f>
        <v>62595</v>
      </c>
      <c r="F16" s="40">
        <f>E16*1.1</f>
        <v>68854.5</v>
      </c>
      <c r="G16" s="41">
        <f>(F16/E16)-100%</f>
        <v>0.10000000000000009</v>
      </c>
      <c r="H16" s="40">
        <f>E16*1.26</f>
        <v>78869.7</v>
      </c>
      <c r="I16" s="41">
        <f>(H16/E16)-100%</f>
        <v>0.26</v>
      </c>
      <c r="J16" s="2"/>
    </row>
    <row r="17" spans="2:9" ht="18.75">
      <c r="B17" s="30" t="s">
        <v>4</v>
      </c>
      <c r="C17" s="22">
        <v>1043</v>
      </c>
      <c r="D17" s="17">
        <f>C17*$H$10</f>
        <v>67795</v>
      </c>
      <c r="E17" s="40">
        <f>D17*1.07</f>
        <v>72540.65000000001</v>
      </c>
      <c r="F17" s="40">
        <f>E17*1.1</f>
        <v>79794.71500000001</v>
      </c>
      <c r="G17" s="41">
        <f>(F17/E17)-100%</f>
        <v>0.10000000000000009</v>
      </c>
      <c r="H17" s="40">
        <f>E17*1.26</f>
        <v>91401.21900000001</v>
      </c>
      <c r="I17" s="41">
        <f>(H17/E17)-100%</f>
        <v>0.26</v>
      </c>
    </row>
    <row r="18" spans="2:9" ht="18.75">
      <c r="B18" s="30" t="s">
        <v>5</v>
      </c>
      <c r="C18" s="22">
        <v>1118</v>
      </c>
      <c r="D18" s="17">
        <f>C18*$H$10</f>
        <v>72670</v>
      </c>
      <c r="E18" s="40">
        <f>D18*1.07</f>
        <v>77756.90000000001</v>
      </c>
      <c r="F18" s="40">
        <f>E18*1.1</f>
        <v>85532.59000000001</v>
      </c>
      <c r="G18" s="41">
        <f aca="true" t="shared" si="0" ref="G18:G25">(F18/E18)-100%</f>
        <v>0.10000000000000009</v>
      </c>
      <c r="H18" s="40">
        <f>E18*1.26</f>
        <v>97973.69400000002</v>
      </c>
      <c r="I18" s="41">
        <f>(H18/E18)-100%</f>
        <v>0.26</v>
      </c>
    </row>
    <row r="19" spans="2:9" ht="18.75">
      <c r="B19" s="30" t="s">
        <v>6</v>
      </c>
      <c r="C19" s="22">
        <v>1188</v>
      </c>
      <c r="D19" s="17">
        <f>C19*$H$10</f>
        <v>77220</v>
      </c>
      <c r="E19" s="40">
        <f>D19*1.07</f>
        <v>82625.40000000001</v>
      </c>
      <c r="F19" s="40">
        <f>E19*1.1</f>
        <v>90887.94000000002</v>
      </c>
      <c r="G19" s="41">
        <f t="shared" si="0"/>
        <v>0.10000000000000009</v>
      </c>
      <c r="H19" s="40">
        <f>E19*1.26</f>
        <v>104108.00400000002</v>
      </c>
      <c r="I19" s="41">
        <f>(H19/E19)-100%</f>
        <v>0.26</v>
      </c>
    </row>
    <row r="20" spans="2:9" ht="18.75">
      <c r="B20" s="105" t="s">
        <v>145</v>
      </c>
      <c r="C20" s="105"/>
      <c r="D20" s="105"/>
      <c r="E20" s="105"/>
      <c r="F20" s="105"/>
      <c r="G20" s="105"/>
      <c r="H20" s="105"/>
      <c r="I20" s="105"/>
    </row>
    <row r="21" spans="1:10" s="46" customFormat="1" ht="75">
      <c r="A21" s="47"/>
      <c r="B21" s="62" t="s">
        <v>0</v>
      </c>
      <c r="C21" s="23" t="s">
        <v>56</v>
      </c>
      <c r="D21" s="52" t="s">
        <v>57</v>
      </c>
      <c r="E21" s="3" t="s">
        <v>183</v>
      </c>
      <c r="F21" s="3" t="s">
        <v>34</v>
      </c>
      <c r="G21" s="4" t="s">
        <v>2</v>
      </c>
      <c r="H21" s="3" t="s">
        <v>187</v>
      </c>
      <c r="I21" s="4" t="s">
        <v>2</v>
      </c>
      <c r="J21" s="2"/>
    </row>
    <row r="22" spans="2:10" ht="18.75">
      <c r="B22" s="30" t="s">
        <v>8</v>
      </c>
      <c r="C22" s="65">
        <v>1110</v>
      </c>
      <c r="D22" s="17">
        <f>C22*$H$10</f>
        <v>72150</v>
      </c>
      <c r="E22" s="40">
        <f>D22*1.07</f>
        <v>77200.5</v>
      </c>
      <c r="F22" s="40">
        <f>E22*1.1</f>
        <v>84920.55</v>
      </c>
      <c r="G22" s="41">
        <f t="shared" si="0"/>
        <v>0.10000000000000009</v>
      </c>
      <c r="H22" s="40">
        <f>E22*1.23</f>
        <v>94956.615</v>
      </c>
      <c r="I22" s="41">
        <f>(H22/E22)-100%</f>
        <v>0.22999999999999998</v>
      </c>
      <c r="J22" s="13"/>
    </row>
    <row r="23" spans="2:10" ht="18.75">
      <c r="B23" s="30" t="s">
        <v>9</v>
      </c>
      <c r="C23" s="65">
        <v>1290</v>
      </c>
      <c r="D23" s="17">
        <f>C23*$H$10</f>
        <v>83850</v>
      </c>
      <c r="E23" s="40">
        <f>D23*1.07</f>
        <v>89719.5</v>
      </c>
      <c r="F23" s="40">
        <f>E23*1.1</f>
        <v>98691.45000000001</v>
      </c>
      <c r="G23" s="41">
        <f t="shared" si="0"/>
        <v>0.10000000000000009</v>
      </c>
      <c r="H23" s="40">
        <f>E23*1.23</f>
        <v>110354.985</v>
      </c>
      <c r="I23" s="41">
        <f>(H23/E23)-100%</f>
        <v>0.22999999999999998</v>
      </c>
      <c r="J23" s="82"/>
    </row>
    <row r="24" spans="2:10" ht="18.75">
      <c r="B24" s="30" t="s">
        <v>10</v>
      </c>
      <c r="C24" s="65">
        <v>1490</v>
      </c>
      <c r="D24" s="17">
        <f>C24*$H$10</f>
        <v>96850</v>
      </c>
      <c r="E24" s="40">
        <f>D24*1.07</f>
        <v>103629.5</v>
      </c>
      <c r="F24" s="40">
        <f>E24*1.1</f>
        <v>113992.45000000001</v>
      </c>
      <c r="G24" s="41">
        <f t="shared" si="0"/>
        <v>0.10000000000000009</v>
      </c>
      <c r="H24" s="40">
        <f>E24*1.23</f>
        <v>127464.285</v>
      </c>
      <c r="I24" s="41">
        <f>(H24/E24)-100%</f>
        <v>0.22999999999999998</v>
      </c>
      <c r="J24" s="82"/>
    </row>
    <row r="25" spans="2:10" ht="18.75">
      <c r="B25" s="30" t="s">
        <v>11</v>
      </c>
      <c r="C25" s="65">
        <v>1780</v>
      </c>
      <c r="D25" s="17">
        <f>C25*$H$10</f>
        <v>115700</v>
      </c>
      <c r="E25" s="40">
        <f>D25*1.07</f>
        <v>123799</v>
      </c>
      <c r="F25" s="40">
        <f>E25*1.1</f>
        <v>136178.90000000002</v>
      </c>
      <c r="G25" s="41">
        <f t="shared" si="0"/>
        <v>0.10000000000000009</v>
      </c>
      <c r="H25" s="40">
        <f>E25*1.23</f>
        <v>152272.77</v>
      </c>
      <c r="I25" s="41">
        <f>(H25/E25)-100%</f>
        <v>0.22999999999999998</v>
      </c>
      <c r="J25" s="82"/>
    </row>
    <row r="26" spans="1:10" s="16" customFormat="1" ht="18.75">
      <c r="A26" s="47"/>
      <c r="B26" s="101" t="s">
        <v>146</v>
      </c>
      <c r="C26" s="101"/>
      <c r="D26" s="101"/>
      <c r="E26" s="101"/>
      <c r="F26" s="101"/>
      <c r="G26" s="101"/>
      <c r="H26" s="101"/>
      <c r="I26" s="101"/>
      <c r="J26" s="13"/>
    </row>
    <row r="27" spans="1:10" s="46" customFormat="1" ht="72.75" customHeight="1">
      <c r="A27" s="47"/>
      <c r="B27" s="85" t="s">
        <v>0</v>
      </c>
      <c r="C27" s="86" t="s">
        <v>56</v>
      </c>
      <c r="D27" s="87" t="s">
        <v>57</v>
      </c>
      <c r="E27" s="88" t="s">
        <v>183</v>
      </c>
      <c r="F27" s="88" t="s">
        <v>34</v>
      </c>
      <c r="G27" s="89" t="s">
        <v>2</v>
      </c>
      <c r="H27" s="3" t="s">
        <v>187</v>
      </c>
      <c r="I27" s="89" t="s">
        <v>2</v>
      </c>
      <c r="J27" s="47"/>
    </row>
    <row r="28" spans="1:10" s="29" customFormat="1" ht="18.75">
      <c r="A28" s="28"/>
      <c r="B28" s="30" t="s">
        <v>8</v>
      </c>
      <c r="C28" s="65">
        <v>810</v>
      </c>
      <c r="D28" s="17">
        <f>C28*$H$10</f>
        <v>52650</v>
      </c>
      <c r="E28" s="40">
        <f>D28*1.07</f>
        <v>56335.5</v>
      </c>
      <c r="F28" s="40">
        <f>E28*1.1</f>
        <v>61969.05</v>
      </c>
      <c r="G28" s="41">
        <f>(F28/E28)-100%</f>
        <v>0.10000000000000009</v>
      </c>
      <c r="H28" s="40">
        <f>E28*1.23</f>
        <v>69292.665</v>
      </c>
      <c r="I28" s="41">
        <f>(H28/E28)-100%</f>
        <v>0.22999999999999998</v>
      </c>
      <c r="J28" s="82"/>
    </row>
    <row r="29" spans="1:10" s="29" customFormat="1" ht="16.5" customHeight="1">
      <c r="A29" s="28"/>
      <c r="B29" s="30" t="s">
        <v>9</v>
      </c>
      <c r="C29" s="65">
        <v>892</v>
      </c>
      <c r="D29" s="17">
        <f>C29*$H$10</f>
        <v>57980</v>
      </c>
      <c r="E29" s="40">
        <f>D29*1.07</f>
        <v>62038.600000000006</v>
      </c>
      <c r="F29" s="40">
        <f>E29*1.1</f>
        <v>68242.46</v>
      </c>
      <c r="G29" s="41">
        <f>(F29/E29)-100%</f>
        <v>0.10000000000000009</v>
      </c>
      <c r="H29" s="40">
        <f>E29*1.23</f>
        <v>76307.478</v>
      </c>
      <c r="I29" s="41">
        <f>(H29/E29)-100%</f>
        <v>0.22999999999999998</v>
      </c>
      <c r="J29" s="47"/>
    </row>
    <row r="30" spans="1:10" s="29" customFormat="1" ht="18.75">
      <c r="A30" s="28"/>
      <c r="B30" s="30" t="s">
        <v>10</v>
      </c>
      <c r="C30" s="65">
        <v>978</v>
      </c>
      <c r="D30" s="17">
        <f>C30*$H$10</f>
        <v>63570</v>
      </c>
      <c r="E30" s="40">
        <f>D30*1.07</f>
        <v>68019.90000000001</v>
      </c>
      <c r="F30" s="40">
        <f>E30*1.1</f>
        <v>74821.89000000001</v>
      </c>
      <c r="G30" s="41">
        <f>(F30/E30)-100%</f>
        <v>0.10000000000000009</v>
      </c>
      <c r="H30" s="40">
        <f>E30*1.23</f>
        <v>83664.47700000001</v>
      </c>
      <c r="I30" s="41">
        <f>(H30/E30)-100%</f>
        <v>0.22999999999999998</v>
      </c>
      <c r="J30" s="82"/>
    </row>
    <row r="31" spans="1:10" s="29" customFormat="1" ht="18.75">
      <c r="A31" s="28"/>
      <c r="B31" s="30" t="s">
        <v>11</v>
      </c>
      <c r="C31" s="65">
        <v>1110</v>
      </c>
      <c r="D31" s="17">
        <f>C31*$H$10</f>
        <v>72150</v>
      </c>
      <c r="E31" s="40">
        <f>D31*1.07</f>
        <v>77200.5</v>
      </c>
      <c r="F31" s="40">
        <f>E31*1.1</f>
        <v>84920.55</v>
      </c>
      <c r="G31" s="41">
        <f>(F31/E31)-100%</f>
        <v>0.10000000000000009</v>
      </c>
      <c r="H31" s="40">
        <f>E31*1.23</f>
        <v>94956.615</v>
      </c>
      <c r="I31" s="41">
        <f>(H31/E31)-100%</f>
        <v>0.22999999999999998</v>
      </c>
      <c r="J31" s="82"/>
    </row>
    <row r="32" spans="1:10" s="7" customFormat="1" ht="18.75">
      <c r="A32" s="47"/>
      <c r="B32" s="101" t="s">
        <v>26</v>
      </c>
      <c r="C32" s="101"/>
      <c r="D32" s="101"/>
      <c r="E32" s="101"/>
      <c r="F32" s="101"/>
      <c r="G32" s="101"/>
      <c r="H32" s="101"/>
      <c r="I32" s="101"/>
      <c r="J32" s="47"/>
    </row>
    <row r="33" spans="1:10" s="7" customFormat="1" ht="18.75">
      <c r="A33" s="47"/>
      <c r="B33" s="30" t="s">
        <v>27</v>
      </c>
      <c r="C33" s="84"/>
      <c r="D33" s="6">
        <v>86173.75</v>
      </c>
      <c r="E33" s="40">
        <f>D33*1.07</f>
        <v>92205.9125</v>
      </c>
      <c r="F33" s="40">
        <f>E33*1.1</f>
        <v>101426.50375000002</v>
      </c>
      <c r="G33" s="41">
        <f>(F33/E33)-100%</f>
        <v>0.10000000000000009</v>
      </c>
      <c r="H33" s="40">
        <f>E33*1.23</f>
        <v>113413.272375</v>
      </c>
      <c r="I33" s="41">
        <f>(H33/E33)-100%</f>
        <v>0.22999999999999998</v>
      </c>
      <c r="J33" s="47"/>
    </row>
    <row r="34" spans="1:10" s="8" customFormat="1" ht="18.75">
      <c r="A34" s="47"/>
      <c r="B34" s="30" t="s">
        <v>28</v>
      </c>
      <c r="C34" s="84"/>
      <c r="D34" s="6">
        <v>95596.25</v>
      </c>
      <c r="E34" s="40">
        <f>D34*1.07</f>
        <v>102287.9875</v>
      </c>
      <c r="F34" s="40">
        <f>E34*1.1</f>
        <v>112516.78625000002</v>
      </c>
      <c r="G34" s="41">
        <f>(F34/E34)-100%</f>
        <v>0.10000000000000009</v>
      </c>
      <c r="H34" s="40">
        <f>E34*1.23</f>
        <v>125814.224625</v>
      </c>
      <c r="I34" s="41">
        <f>(H34/E34)-100%</f>
        <v>0.22999999999999998</v>
      </c>
      <c r="J34" s="2"/>
    </row>
    <row r="35" spans="1:10" s="8" customFormat="1" ht="18.75">
      <c r="A35" s="47"/>
      <c r="B35" s="30" t="s">
        <v>29</v>
      </c>
      <c r="C35" s="84"/>
      <c r="D35" s="6">
        <v>73358.75</v>
      </c>
      <c r="E35" s="40">
        <f>D35*1.07</f>
        <v>78493.8625</v>
      </c>
      <c r="F35" s="40">
        <f>E35*1.1</f>
        <v>86343.24875000001</v>
      </c>
      <c r="G35" s="41">
        <f>(F35/E35)-100%</f>
        <v>0.10000000000000009</v>
      </c>
      <c r="H35" s="40">
        <f>E35*1.23</f>
        <v>96547.450875</v>
      </c>
      <c r="I35" s="41">
        <f>(H35/E35)-100%</f>
        <v>0.22999999999999998</v>
      </c>
      <c r="J35" s="2"/>
    </row>
    <row r="36" spans="1:10" s="7" customFormat="1" ht="18.75">
      <c r="A36" s="47"/>
      <c r="B36" s="30" t="s">
        <v>30</v>
      </c>
      <c r="C36" s="84"/>
      <c r="D36" s="6">
        <v>68496.25</v>
      </c>
      <c r="E36" s="40">
        <f>D36*1.07</f>
        <v>73290.9875</v>
      </c>
      <c r="F36" s="40">
        <f>E36*1.1</f>
        <v>80620.08625000001</v>
      </c>
      <c r="G36" s="41">
        <f>(F36/E36)-100%</f>
        <v>0.10000000000000009</v>
      </c>
      <c r="H36" s="40">
        <f>E36*1.23</f>
        <v>90147.914625</v>
      </c>
      <c r="I36" s="41">
        <f>(H36/E36)-100%</f>
        <v>0.22999999999999998</v>
      </c>
      <c r="J36" s="2"/>
    </row>
    <row r="37" spans="1:10" s="46" customFormat="1" ht="18.75">
      <c r="A37" s="47"/>
      <c r="B37" s="30"/>
      <c r="C37" s="84"/>
      <c r="D37" s="6"/>
      <c r="E37" s="40"/>
      <c r="F37" s="40"/>
      <c r="G37" s="41"/>
      <c r="H37" s="40"/>
      <c r="I37" s="41"/>
      <c r="J37" s="2"/>
    </row>
    <row r="38" spans="2:9" ht="16.5" customHeight="1">
      <c r="B38" s="101" t="s">
        <v>148</v>
      </c>
      <c r="C38" s="101"/>
      <c r="D38" s="101"/>
      <c r="E38" s="101"/>
      <c r="F38" s="101"/>
      <c r="G38" s="101"/>
      <c r="H38" s="101"/>
      <c r="I38" s="101"/>
    </row>
    <row r="39" spans="1:10" s="46" customFormat="1" ht="72.75" customHeight="1">
      <c r="A39" s="47"/>
      <c r="B39" s="85" t="s">
        <v>0</v>
      </c>
      <c r="C39" s="86" t="s">
        <v>56</v>
      </c>
      <c r="D39" s="87" t="s">
        <v>57</v>
      </c>
      <c r="E39" s="88" t="s">
        <v>183</v>
      </c>
      <c r="F39" s="88" t="s">
        <v>34</v>
      </c>
      <c r="G39" s="89" t="s">
        <v>2</v>
      </c>
      <c r="H39" s="3" t="s">
        <v>187</v>
      </c>
      <c r="I39" s="89" t="s">
        <v>2</v>
      </c>
      <c r="J39" s="2"/>
    </row>
    <row r="40" spans="2:9" ht="18.75">
      <c r="B40" s="30" t="s">
        <v>14</v>
      </c>
      <c r="C40" s="90">
        <v>1118</v>
      </c>
      <c r="D40" s="17">
        <f>C40*$H$10</f>
        <v>72670</v>
      </c>
      <c r="E40" s="40">
        <f>D40*1.07</f>
        <v>77756.90000000001</v>
      </c>
      <c r="F40" s="40">
        <f>E40*1.1</f>
        <v>85532.59000000001</v>
      </c>
      <c r="G40" s="41">
        <f>(F40/E40)-100%</f>
        <v>0.10000000000000009</v>
      </c>
      <c r="H40" s="40">
        <f>E40*1.26</f>
        <v>97973.69400000002</v>
      </c>
      <c r="I40" s="41">
        <f>(H40/E40)-100%</f>
        <v>0.26</v>
      </c>
    </row>
    <row r="41" spans="2:9" ht="18.75">
      <c r="B41" s="30" t="s">
        <v>15</v>
      </c>
      <c r="C41" s="90">
        <v>1188</v>
      </c>
      <c r="D41" s="17">
        <f>C41*$H$10</f>
        <v>77220</v>
      </c>
      <c r="E41" s="40">
        <f>D41*1.07</f>
        <v>82625.40000000001</v>
      </c>
      <c r="F41" s="40">
        <f>E41*1.1</f>
        <v>90887.94000000002</v>
      </c>
      <c r="G41" s="41">
        <f>(F41/E41)-100%</f>
        <v>0.10000000000000009</v>
      </c>
      <c r="H41" s="40">
        <f>E41*1.26</f>
        <v>104108.00400000002</v>
      </c>
      <c r="I41" s="41">
        <f>(H41/E41)-100%</f>
        <v>0.26</v>
      </c>
    </row>
    <row r="42" spans="2:9" ht="18.75">
      <c r="B42" s="30" t="s">
        <v>58</v>
      </c>
      <c r="C42" s="90">
        <v>1486.94</v>
      </c>
      <c r="D42" s="17">
        <f>C42*$H$10</f>
        <v>96651.1</v>
      </c>
      <c r="E42" s="40">
        <f>D42*1.07</f>
        <v>103416.67700000001</v>
      </c>
      <c r="F42" s="40">
        <f>E42*1.1</f>
        <v>113758.34470000002</v>
      </c>
      <c r="G42" s="41">
        <f>(F42/E42)-100%</f>
        <v>0.10000000000000009</v>
      </c>
      <c r="H42" s="40">
        <f>E42*1.26</f>
        <v>130305.01302000001</v>
      </c>
      <c r="I42" s="41">
        <f>(H42/E42)-100%</f>
        <v>0.26</v>
      </c>
    </row>
    <row r="43" spans="1:10" s="10" customFormat="1" ht="18.75">
      <c r="A43" s="47"/>
      <c r="B43" s="101" t="s">
        <v>83</v>
      </c>
      <c r="C43" s="101"/>
      <c r="D43" s="101"/>
      <c r="E43" s="101"/>
      <c r="F43" s="101"/>
      <c r="G43" s="101"/>
      <c r="H43" s="101"/>
      <c r="I43" s="101"/>
      <c r="J43" s="2"/>
    </row>
    <row r="44" spans="1:10" s="46" customFormat="1" ht="75">
      <c r="A44" s="47"/>
      <c r="B44" s="85" t="s">
        <v>0</v>
      </c>
      <c r="C44" s="86" t="s">
        <v>56</v>
      </c>
      <c r="D44" s="87" t="s">
        <v>57</v>
      </c>
      <c r="E44" s="88" t="s">
        <v>183</v>
      </c>
      <c r="F44" s="88" t="s">
        <v>34</v>
      </c>
      <c r="G44" s="89" t="s">
        <v>2</v>
      </c>
      <c r="H44" s="3" t="s">
        <v>187</v>
      </c>
      <c r="I44" s="89" t="s">
        <v>2</v>
      </c>
      <c r="J44" s="2"/>
    </row>
    <row r="45" spans="1:10" s="16" customFormat="1" ht="18.75">
      <c r="A45" s="49"/>
      <c r="B45" s="30" t="s">
        <v>149</v>
      </c>
      <c r="C45" s="92">
        <v>978.1818181818181</v>
      </c>
      <c r="D45" s="17">
        <f aca="true" t="shared" si="1" ref="D45:D52">C45*$H$10</f>
        <v>63581.81818181818</v>
      </c>
      <c r="E45" s="40">
        <f>D45*1.07</f>
        <v>68032.54545454546</v>
      </c>
      <c r="F45" s="40">
        <f>E45*1.1</f>
        <v>74835.8</v>
      </c>
      <c r="G45" s="41">
        <f>(F45/E45)-100%</f>
        <v>0.10000000000000009</v>
      </c>
      <c r="H45" s="40">
        <f>E45*1.3</f>
        <v>88442.3090909091</v>
      </c>
      <c r="I45" s="41">
        <f aca="true" t="shared" si="2" ref="I45:I52">(H45/E45)-100%</f>
        <v>0.30000000000000004</v>
      </c>
      <c r="J45" s="13"/>
    </row>
    <row r="46" spans="1:10" s="16" customFormat="1" ht="18.75">
      <c r="A46" s="48"/>
      <c r="B46" s="30" t="s">
        <v>150</v>
      </c>
      <c r="C46" s="92">
        <v>1132.7272727272727</v>
      </c>
      <c r="D46" s="17">
        <f t="shared" si="1"/>
        <v>73627.27272727274</v>
      </c>
      <c r="E46" s="40">
        <f aca="true" t="shared" si="3" ref="E46:E52">D46*1.07</f>
        <v>78781.18181818184</v>
      </c>
      <c r="F46" s="40">
        <f aca="true" t="shared" si="4" ref="F46:F52">E46*1.1</f>
        <v>86659.30000000003</v>
      </c>
      <c r="G46" s="41">
        <f aca="true" t="shared" si="5" ref="G46:G52">(F46/E46)-100%</f>
        <v>0.10000000000000009</v>
      </c>
      <c r="H46" s="40">
        <f aca="true" t="shared" si="6" ref="H46:H52">E46*1.3</f>
        <v>102415.53636363639</v>
      </c>
      <c r="I46" s="41">
        <f t="shared" si="2"/>
        <v>0.30000000000000004</v>
      </c>
      <c r="J46" s="13"/>
    </row>
    <row r="47" spans="1:10" s="16" customFormat="1" ht="18.75">
      <c r="A47" s="49"/>
      <c r="B47" s="30" t="s">
        <v>151</v>
      </c>
      <c r="C47" s="92">
        <v>1280</v>
      </c>
      <c r="D47" s="17">
        <f t="shared" si="1"/>
        <v>83200</v>
      </c>
      <c r="E47" s="40">
        <f t="shared" si="3"/>
        <v>89024</v>
      </c>
      <c r="F47" s="40">
        <f t="shared" si="4"/>
        <v>97926.40000000001</v>
      </c>
      <c r="G47" s="41">
        <f t="shared" si="5"/>
        <v>0.10000000000000009</v>
      </c>
      <c r="H47" s="40">
        <f t="shared" si="6"/>
        <v>115731.2</v>
      </c>
      <c r="I47" s="41">
        <f t="shared" si="2"/>
        <v>0.30000000000000004</v>
      </c>
      <c r="J47" s="13"/>
    </row>
    <row r="48" spans="1:10" s="16" customFormat="1" ht="18.75">
      <c r="A48" s="49"/>
      <c r="B48" s="30" t="s">
        <v>152</v>
      </c>
      <c r="C48" s="92">
        <v>1643.6363636363637</v>
      </c>
      <c r="D48" s="17">
        <f t="shared" si="1"/>
        <v>106836.36363636365</v>
      </c>
      <c r="E48" s="40">
        <f t="shared" si="3"/>
        <v>114314.9090909091</v>
      </c>
      <c r="F48" s="40">
        <f t="shared" si="4"/>
        <v>125746.40000000002</v>
      </c>
      <c r="G48" s="41">
        <f t="shared" si="5"/>
        <v>0.10000000000000009</v>
      </c>
      <c r="H48" s="40">
        <f t="shared" si="6"/>
        <v>148609.38181818184</v>
      </c>
      <c r="I48" s="41">
        <f t="shared" si="2"/>
        <v>0.30000000000000004</v>
      </c>
      <c r="J48" s="13"/>
    </row>
    <row r="49" spans="1:10" s="16" customFormat="1" ht="18.75">
      <c r="A49" s="51"/>
      <c r="B49" s="30" t="s">
        <v>153</v>
      </c>
      <c r="C49" s="92">
        <v>1005.4545454545455</v>
      </c>
      <c r="D49" s="17">
        <f t="shared" si="1"/>
        <v>65354.545454545456</v>
      </c>
      <c r="E49" s="40">
        <f t="shared" si="3"/>
        <v>69929.36363636365</v>
      </c>
      <c r="F49" s="40">
        <f t="shared" si="4"/>
        <v>76922.30000000002</v>
      </c>
      <c r="G49" s="41">
        <f t="shared" si="5"/>
        <v>0.10000000000000009</v>
      </c>
      <c r="H49" s="40">
        <f t="shared" si="6"/>
        <v>90908.17272727274</v>
      </c>
      <c r="I49" s="41">
        <f t="shared" si="2"/>
        <v>0.30000000000000004</v>
      </c>
      <c r="J49" s="13"/>
    </row>
    <row r="50" spans="1:10" s="16" customFormat="1" ht="18.75">
      <c r="A50" s="49"/>
      <c r="B50" s="30" t="s">
        <v>154</v>
      </c>
      <c r="C50" s="92">
        <v>1181.8181818181818</v>
      </c>
      <c r="D50" s="17">
        <f t="shared" si="1"/>
        <v>76818.18181818181</v>
      </c>
      <c r="E50" s="40">
        <f t="shared" si="3"/>
        <v>82195.45454545454</v>
      </c>
      <c r="F50" s="40">
        <f t="shared" si="4"/>
        <v>90415</v>
      </c>
      <c r="G50" s="41">
        <f t="shared" si="5"/>
        <v>0.10000000000000009</v>
      </c>
      <c r="H50" s="40">
        <f t="shared" si="6"/>
        <v>106854.09090909091</v>
      </c>
      <c r="I50" s="41">
        <f t="shared" si="2"/>
        <v>0.30000000000000004</v>
      </c>
      <c r="J50" s="13"/>
    </row>
    <row r="51" spans="1:10" s="10" customFormat="1" ht="18.75">
      <c r="A51" s="50"/>
      <c r="B51" s="30" t="s">
        <v>155</v>
      </c>
      <c r="C51" s="92">
        <v>1343.6363636363637</v>
      </c>
      <c r="D51" s="17">
        <f t="shared" si="1"/>
        <v>87336.36363636365</v>
      </c>
      <c r="E51" s="40">
        <f t="shared" si="3"/>
        <v>93449.9090909091</v>
      </c>
      <c r="F51" s="40">
        <f t="shared" si="4"/>
        <v>102794.90000000002</v>
      </c>
      <c r="G51" s="41">
        <f t="shared" si="5"/>
        <v>0.10000000000000009</v>
      </c>
      <c r="H51" s="40">
        <f t="shared" si="6"/>
        <v>121484.88181818184</v>
      </c>
      <c r="I51" s="41">
        <f t="shared" si="2"/>
        <v>0.30000000000000004</v>
      </c>
      <c r="J51" s="13"/>
    </row>
    <row r="52" spans="1:10" s="10" customFormat="1" ht="18.75">
      <c r="A52" s="50"/>
      <c r="B52" s="30" t="s">
        <v>156</v>
      </c>
      <c r="C52" s="92">
        <v>1745.4545454545455</v>
      </c>
      <c r="D52" s="17">
        <f t="shared" si="1"/>
        <v>113454.54545454546</v>
      </c>
      <c r="E52" s="40">
        <f t="shared" si="3"/>
        <v>121396.36363636365</v>
      </c>
      <c r="F52" s="40">
        <f t="shared" si="4"/>
        <v>133536.00000000003</v>
      </c>
      <c r="G52" s="41">
        <f t="shared" si="5"/>
        <v>0.10000000000000009</v>
      </c>
      <c r="H52" s="40">
        <f t="shared" si="6"/>
        <v>157815.27272727274</v>
      </c>
      <c r="I52" s="41">
        <f t="shared" si="2"/>
        <v>0.30000000000000004</v>
      </c>
      <c r="J52" s="13"/>
    </row>
    <row r="53" spans="1:10" s="10" customFormat="1" ht="18.75">
      <c r="A53" s="47"/>
      <c r="B53" s="101" t="s">
        <v>84</v>
      </c>
      <c r="C53" s="101"/>
      <c r="D53" s="101"/>
      <c r="E53" s="101"/>
      <c r="F53" s="101"/>
      <c r="G53" s="101"/>
      <c r="H53" s="101"/>
      <c r="I53" s="101"/>
      <c r="J53" s="13"/>
    </row>
    <row r="54" spans="1:10" s="46" customFormat="1" ht="75">
      <c r="A54" s="47"/>
      <c r="B54" s="85" t="s">
        <v>0</v>
      </c>
      <c r="C54" s="86" t="s">
        <v>56</v>
      </c>
      <c r="D54" s="87" t="s">
        <v>57</v>
      </c>
      <c r="E54" s="88" t="s">
        <v>183</v>
      </c>
      <c r="F54" s="88" t="s">
        <v>34</v>
      </c>
      <c r="G54" s="89" t="s">
        <v>2</v>
      </c>
      <c r="H54" s="3" t="s">
        <v>187</v>
      </c>
      <c r="I54" s="89" t="s">
        <v>2</v>
      </c>
      <c r="J54" s="47"/>
    </row>
    <row r="55" spans="1:10" s="46" customFormat="1" ht="18.75">
      <c r="A55" s="47"/>
      <c r="B55" s="30" t="s">
        <v>157</v>
      </c>
      <c r="C55" s="92">
        <v>120</v>
      </c>
      <c r="D55" s="17">
        <f aca="true" t="shared" si="7" ref="D55:D78">C55*$H$10</f>
        <v>7800</v>
      </c>
      <c r="E55" s="40">
        <f>D55*1.07</f>
        <v>8346</v>
      </c>
      <c r="F55" s="40">
        <f>E55*1.1</f>
        <v>9180.6</v>
      </c>
      <c r="G55" s="41">
        <f>(F55/E55)-100%</f>
        <v>0.10000000000000009</v>
      </c>
      <c r="H55" s="40">
        <f>E55*1.3</f>
        <v>10849.800000000001</v>
      </c>
      <c r="I55" s="41">
        <f aca="true" t="shared" si="8" ref="I55:I78">(H55/E55)-100%</f>
        <v>0.30000000000000004</v>
      </c>
      <c r="J55" s="47"/>
    </row>
    <row r="56" spans="1:10" s="46" customFormat="1" ht="18.75">
      <c r="A56" s="47"/>
      <c r="B56" s="30" t="s">
        <v>158</v>
      </c>
      <c r="C56" s="92">
        <v>120</v>
      </c>
      <c r="D56" s="17">
        <f t="shared" si="7"/>
        <v>7800</v>
      </c>
      <c r="E56" s="40">
        <f aca="true" t="shared" si="9" ref="E56:E78">D56*1.07</f>
        <v>8346</v>
      </c>
      <c r="F56" s="40">
        <f aca="true" t="shared" si="10" ref="F56:F78">E56*1.1</f>
        <v>9180.6</v>
      </c>
      <c r="G56" s="41">
        <f aca="true" t="shared" si="11" ref="G56:G78">(F56/E56)-100%</f>
        <v>0.10000000000000009</v>
      </c>
      <c r="H56" s="40">
        <f aca="true" t="shared" si="12" ref="H56:H78">E56*1.3</f>
        <v>10849.800000000001</v>
      </c>
      <c r="I56" s="41">
        <f t="shared" si="8"/>
        <v>0.30000000000000004</v>
      </c>
      <c r="J56" s="47"/>
    </row>
    <row r="57" spans="1:10" s="46" customFormat="1" ht="18.75">
      <c r="A57" s="47"/>
      <c r="B57" s="30" t="s">
        <v>159</v>
      </c>
      <c r="C57" s="92">
        <v>93</v>
      </c>
      <c r="D57" s="17">
        <f t="shared" si="7"/>
        <v>6045</v>
      </c>
      <c r="E57" s="40">
        <f t="shared" si="9"/>
        <v>6468.150000000001</v>
      </c>
      <c r="F57" s="40">
        <f t="shared" si="10"/>
        <v>7114.965000000001</v>
      </c>
      <c r="G57" s="41">
        <f t="shared" si="11"/>
        <v>0.10000000000000009</v>
      </c>
      <c r="H57" s="40">
        <f t="shared" si="12"/>
        <v>8408.595000000001</v>
      </c>
      <c r="I57" s="41">
        <f t="shared" si="8"/>
        <v>0.30000000000000004</v>
      </c>
      <c r="J57" s="47"/>
    </row>
    <row r="58" spans="1:10" s="46" customFormat="1" ht="18.75">
      <c r="A58" s="47"/>
      <c r="B58" s="30" t="s">
        <v>160</v>
      </c>
      <c r="C58" s="92">
        <v>93</v>
      </c>
      <c r="D58" s="17">
        <f t="shared" si="7"/>
        <v>6045</v>
      </c>
      <c r="E58" s="40">
        <f t="shared" si="9"/>
        <v>6468.150000000001</v>
      </c>
      <c r="F58" s="40">
        <f t="shared" si="10"/>
        <v>7114.965000000001</v>
      </c>
      <c r="G58" s="41">
        <f t="shared" si="11"/>
        <v>0.10000000000000009</v>
      </c>
      <c r="H58" s="40">
        <f t="shared" si="12"/>
        <v>8408.595000000001</v>
      </c>
      <c r="I58" s="41">
        <f t="shared" si="8"/>
        <v>0.30000000000000004</v>
      </c>
      <c r="J58" s="47"/>
    </row>
    <row r="59" spans="1:10" s="46" customFormat="1" ht="18.75">
      <c r="A59" s="47"/>
      <c r="B59" s="30" t="s">
        <v>101</v>
      </c>
      <c r="C59" s="92">
        <v>143</v>
      </c>
      <c r="D59" s="17">
        <f t="shared" si="7"/>
        <v>9295</v>
      </c>
      <c r="E59" s="40">
        <f t="shared" si="9"/>
        <v>9945.650000000001</v>
      </c>
      <c r="F59" s="40">
        <f t="shared" si="10"/>
        <v>10940.215000000002</v>
      </c>
      <c r="G59" s="41">
        <f t="shared" si="11"/>
        <v>0.10000000000000009</v>
      </c>
      <c r="H59" s="40">
        <f t="shared" si="12"/>
        <v>12929.345000000003</v>
      </c>
      <c r="I59" s="41">
        <f t="shared" si="8"/>
        <v>0.30000000000000004</v>
      </c>
      <c r="J59" s="47"/>
    </row>
    <row r="60" spans="1:10" s="46" customFormat="1" ht="18.75">
      <c r="A60" s="47"/>
      <c r="B60" s="30" t="s">
        <v>102</v>
      </c>
      <c r="C60" s="92">
        <v>143</v>
      </c>
      <c r="D60" s="17">
        <f t="shared" si="7"/>
        <v>9295</v>
      </c>
      <c r="E60" s="40">
        <f t="shared" si="9"/>
        <v>9945.650000000001</v>
      </c>
      <c r="F60" s="40">
        <f t="shared" si="10"/>
        <v>10940.215000000002</v>
      </c>
      <c r="G60" s="41">
        <f t="shared" si="11"/>
        <v>0.10000000000000009</v>
      </c>
      <c r="H60" s="40">
        <f t="shared" si="12"/>
        <v>12929.345000000003</v>
      </c>
      <c r="I60" s="41">
        <f t="shared" si="8"/>
        <v>0.30000000000000004</v>
      </c>
      <c r="J60" s="47"/>
    </row>
    <row r="61" spans="1:10" s="46" customFormat="1" ht="37.5">
      <c r="A61" s="47"/>
      <c r="B61" s="30" t="s">
        <v>103</v>
      </c>
      <c r="C61" s="92">
        <v>15</v>
      </c>
      <c r="D61" s="17">
        <f t="shared" si="7"/>
        <v>975</v>
      </c>
      <c r="E61" s="40">
        <f t="shared" si="9"/>
        <v>1043.25</v>
      </c>
      <c r="F61" s="40">
        <f t="shared" si="10"/>
        <v>1147.575</v>
      </c>
      <c r="G61" s="41">
        <f t="shared" si="11"/>
        <v>0.10000000000000009</v>
      </c>
      <c r="H61" s="40">
        <f t="shared" si="12"/>
        <v>1356.2250000000001</v>
      </c>
      <c r="I61" s="41">
        <f t="shared" si="8"/>
        <v>0.30000000000000004</v>
      </c>
      <c r="J61" s="47"/>
    </row>
    <row r="62" spans="1:10" s="46" customFormat="1" ht="37.5">
      <c r="A62" s="47"/>
      <c r="B62" s="30" t="s">
        <v>104</v>
      </c>
      <c r="C62" s="92">
        <v>224</v>
      </c>
      <c r="D62" s="17">
        <f t="shared" si="7"/>
        <v>14560</v>
      </c>
      <c r="E62" s="40">
        <f t="shared" si="9"/>
        <v>15579.2</v>
      </c>
      <c r="F62" s="40">
        <f t="shared" si="10"/>
        <v>17137.120000000003</v>
      </c>
      <c r="G62" s="41">
        <f t="shared" si="11"/>
        <v>0.10000000000000009</v>
      </c>
      <c r="H62" s="40">
        <f t="shared" si="12"/>
        <v>20252.960000000003</v>
      </c>
      <c r="I62" s="41">
        <f t="shared" si="8"/>
        <v>0.30000000000000004</v>
      </c>
      <c r="J62" s="47"/>
    </row>
    <row r="63" spans="1:10" s="46" customFormat="1" ht="37.5">
      <c r="A63" s="47"/>
      <c r="B63" s="30" t="s">
        <v>105</v>
      </c>
      <c r="C63" s="92">
        <v>115</v>
      </c>
      <c r="D63" s="17">
        <f t="shared" si="7"/>
        <v>7475</v>
      </c>
      <c r="E63" s="40">
        <f t="shared" si="9"/>
        <v>7998.250000000001</v>
      </c>
      <c r="F63" s="40">
        <f t="shared" si="10"/>
        <v>8798.075000000003</v>
      </c>
      <c r="G63" s="41">
        <f t="shared" si="11"/>
        <v>0.10000000000000009</v>
      </c>
      <c r="H63" s="40">
        <f t="shared" si="12"/>
        <v>10397.725000000002</v>
      </c>
      <c r="I63" s="41">
        <f t="shared" si="8"/>
        <v>0.30000000000000004</v>
      </c>
      <c r="J63" s="47"/>
    </row>
    <row r="64" spans="1:10" s="46" customFormat="1" ht="18.75">
      <c r="A64" s="47"/>
      <c r="B64" s="30" t="s">
        <v>106</v>
      </c>
      <c r="C64" s="92">
        <v>52</v>
      </c>
      <c r="D64" s="17">
        <f t="shared" si="7"/>
        <v>3380</v>
      </c>
      <c r="E64" s="40">
        <f t="shared" si="9"/>
        <v>3616.6000000000004</v>
      </c>
      <c r="F64" s="40">
        <f t="shared" si="10"/>
        <v>3978.2600000000007</v>
      </c>
      <c r="G64" s="41">
        <f t="shared" si="11"/>
        <v>0.10000000000000009</v>
      </c>
      <c r="H64" s="40">
        <f t="shared" si="12"/>
        <v>4701.580000000001</v>
      </c>
      <c r="I64" s="41">
        <f t="shared" si="8"/>
        <v>0.30000000000000004</v>
      </c>
      <c r="J64" s="47"/>
    </row>
    <row r="65" spans="1:10" s="46" customFormat="1" ht="18.75">
      <c r="A65" s="47"/>
      <c r="B65" s="30" t="s">
        <v>107</v>
      </c>
      <c r="C65" s="92">
        <v>72</v>
      </c>
      <c r="D65" s="17">
        <f t="shared" si="7"/>
        <v>4680</v>
      </c>
      <c r="E65" s="40">
        <f t="shared" si="9"/>
        <v>5007.6</v>
      </c>
      <c r="F65" s="40">
        <f t="shared" si="10"/>
        <v>5508.360000000001</v>
      </c>
      <c r="G65" s="41">
        <f t="shared" si="11"/>
        <v>0.10000000000000009</v>
      </c>
      <c r="H65" s="40">
        <f t="shared" si="12"/>
        <v>6509.880000000001</v>
      </c>
      <c r="I65" s="41">
        <f t="shared" si="8"/>
        <v>0.30000000000000004</v>
      </c>
      <c r="J65" s="47"/>
    </row>
    <row r="66" spans="1:10" s="46" customFormat="1" ht="18.75">
      <c r="A66" s="47"/>
      <c r="B66" s="30" t="s">
        <v>108</v>
      </c>
      <c r="C66" s="92">
        <v>50</v>
      </c>
      <c r="D66" s="17">
        <f t="shared" si="7"/>
        <v>3250</v>
      </c>
      <c r="E66" s="40">
        <f t="shared" si="9"/>
        <v>3477.5</v>
      </c>
      <c r="F66" s="40">
        <f t="shared" si="10"/>
        <v>3825.2500000000005</v>
      </c>
      <c r="G66" s="41">
        <f t="shared" si="11"/>
        <v>0.10000000000000009</v>
      </c>
      <c r="H66" s="40">
        <f t="shared" si="12"/>
        <v>4520.75</v>
      </c>
      <c r="I66" s="41">
        <f t="shared" si="8"/>
        <v>0.30000000000000004</v>
      </c>
      <c r="J66" s="47"/>
    </row>
    <row r="67" spans="1:10" s="46" customFormat="1" ht="18.75">
      <c r="A67" s="47"/>
      <c r="B67" s="30" t="s">
        <v>109</v>
      </c>
      <c r="C67" s="92">
        <v>57</v>
      </c>
      <c r="D67" s="17">
        <f t="shared" si="7"/>
        <v>3705</v>
      </c>
      <c r="E67" s="40">
        <f t="shared" si="9"/>
        <v>3964.3500000000004</v>
      </c>
      <c r="F67" s="40">
        <f t="shared" si="10"/>
        <v>4360.785000000001</v>
      </c>
      <c r="G67" s="41">
        <f t="shared" si="11"/>
        <v>0.10000000000000009</v>
      </c>
      <c r="H67" s="40">
        <f t="shared" si="12"/>
        <v>5153.655000000001</v>
      </c>
      <c r="I67" s="41">
        <f t="shared" si="8"/>
        <v>0.30000000000000004</v>
      </c>
      <c r="J67" s="47"/>
    </row>
    <row r="68" spans="1:10" s="46" customFormat="1" ht="18.75">
      <c r="A68" s="47"/>
      <c r="B68" s="30" t="s">
        <v>110</v>
      </c>
      <c r="C68" s="92">
        <v>64</v>
      </c>
      <c r="D68" s="17">
        <f t="shared" si="7"/>
        <v>4160</v>
      </c>
      <c r="E68" s="40">
        <f t="shared" si="9"/>
        <v>4451.2</v>
      </c>
      <c r="F68" s="40">
        <f t="shared" si="10"/>
        <v>4896.320000000001</v>
      </c>
      <c r="G68" s="41">
        <f t="shared" si="11"/>
        <v>0.10000000000000009</v>
      </c>
      <c r="H68" s="40">
        <f t="shared" si="12"/>
        <v>5786.56</v>
      </c>
      <c r="I68" s="41">
        <f t="shared" si="8"/>
        <v>0.30000000000000004</v>
      </c>
      <c r="J68" s="47"/>
    </row>
    <row r="69" spans="1:10" s="46" customFormat="1" ht="18.75">
      <c r="A69" s="47"/>
      <c r="B69" s="30" t="s">
        <v>111</v>
      </c>
      <c r="C69" s="92">
        <v>73</v>
      </c>
      <c r="D69" s="17">
        <f t="shared" si="7"/>
        <v>4745</v>
      </c>
      <c r="E69" s="40">
        <f t="shared" si="9"/>
        <v>5077.150000000001</v>
      </c>
      <c r="F69" s="40">
        <f t="shared" si="10"/>
        <v>5584.865000000001</v>
      </c>
      <c r="G69" s="41">
        <f t="shared" si="11"/>
        <v>0.10000000000000009</v>
      </c>
      <c r="H69" s="40">
        <f t="shared" si="12"/>
        <v>6600.295000000001</v>
      </c>
      <c r="I69" s="41">
        <f t="shared" si="8"/>
        <v>0.30000000000000004</v>
      </c>
      <c r="J69" s="47"/>
    </row>
    <row r="70" spans="1:10" s="46" customFormat="1" ht="18.75">
      <c r="A70" s="47"/>
      <c r="B70" s="30" t="s">
        <v>112</v>
      </c>
      <c r="C70" s="92">
        <v>5</v>
      </c>
      <c r="D70" s="17">
        <f t="shared" si="7"/>
        <v>325</v>
      </c>
      <c r="E70" s="40">
        <f t="shared" si="9"/>
        <v>347.75</v>
      </c>
      <c r="F70" s="40">
        <f t="shared" si="10"/>
        <v>382.52500000000003</v>
      </c>
      <c r="G70" s="41">
        <f t="shared" si="11"/>
        <v>0.10000000000000009</v>
      </c>
      <c r="H70" s="40">
        <f t="shared" si="12"/>
        <v>452.075</v>
      </c>
      <c r="I70" s="41">
        <f t="shared" si="8"/>
        <v>0.30000000000000004</v>
      </c>
      <c r="J70" s="47"/>
    </row>
    <row r="71" spans="1:10" s="46" customFormat="1" ht="18.75">
      <c r="A71" s="47"/>
      <c r="B71" s="30" t="s">
        <v>113</v>
      </c>
      <c r="C71" s="92">
        <v>4</v>
      </c>
      <c r="D71" s="17">
        <f t="shared" si="7"/>
        <v>260</v>
      </c>
      <c r="E71" s="40">
        <f t="shared" si="9"/>
        <v>278.2</v>
      </c>
      <c r="F71" s="40">
        <f t="shared" si="10"/>
        <v>306.02000000000004</v>
      </c>
      <c r="G71" s="41">
        <f t="shared" si="11"/>
        <v>0.10000000000000009</v>
      </c>
      <c r="H71" s="40">
        <f t="shared" si="12"/>
        <v>361.66</v>
      </c>
      <c r="I71" s="41">
        <f t="shared" si="8"/>
        <v>0.30000000000000004</v>
      </c>
      <c r="J71" s="47"/>
    </row>
    <row r="72" spans="1:10" s="46" customFormat="1" ht="18.75">
      <c r="A72" s="47"/>
      <c r="B72" s="30" t="s">
        <v>114</v>
      </c>
      <c r="C72" s="92">
        <v>4</v>
      </c>
      <c r="D72" s="17">
        <f t="shared" si="7"/>
        <v>260</v>
      </c>
      <c r="E72" s="40">
        <f t="shared" si="9"/>
        <v>278.2</v>
      </c>
      <c r="F72" s="40">
        <f t="shared" si="10"/>
        <v>306.02000000000004</v>
      </c>
      <c r="G72" s="41">
        <f t="shared" si="11"/>
        <v>0.10000000000000009</v>
      </c>
      <c r="H72" s="40">
        <f t="shared" si="12"/>
        <v>361.66</v>
      </c>
      <c r="I72" s="41">
        <f t="shared" si="8"/>
        <v>0.30000000000000004</v>
      </c>
      <c r="J72" s="47"/>
    </row>
    <row r="73" spans="1:10" s="46" customFormat="1" ht="18.75">
      <c r="A73" s="47"/>
      <c r="B73" s="30" t="s">
        <v>115</v>
      </c>
      <c r="C73" s="92">
        <v>3</v>
      </c>
      <c r="D73" s="17">
        <f t="shared" si="7"/>
        <v>195</v>
      </c>
      <c r="E73" s="40">
        <f t="shared" si="9"/>
        <v>208.65</v>
      </c>
      <c r="F73" s="40">
        <f t="shared" si="10"/>
        <v>229.51500000000001</v>
      </c>
      <c r="G73" s="41">
        <f t="shared" si="11"/>
        <v>0.10000000000000009</v>
      </c>
      <c r="H73" s="40">
        <f t="shared" si="12"/>
        <v>271.245</v>
      </c>
      <c r="I73" s="41">
        <f t="shared" si="8"/>
        <v>0.30000000000000004</v>
      </c>
      <c r="J73" s="47"/>
    </row>
    <row r="74" spans="1:10" s="46" customFormat="1" ht="18.75">
      <c r="A74" s="47"/>
      <c r="B74" s="30" t="s">
        <v>116</v>
      </c>
      <c r="C74" s="92">
        <v>2.5</v>
      </c>
      <c r="D74" s="17">
        <f t="shared" si="7"/>
        <v>162.5</v>
      </c>
      <c r="E74" s="40">
        <f t="shared" si="9"/>
        <v>173.875</v>
      </c>
      <c r="F74" s="40">
        <f t="shared" si="10"/>
        <v>191.26250000000002</v>
      </c>
      <c r="G74" s="41">
        <f t="shared" si="11"/>
        <v>0.10000000000000009</v>
      </c>
      <c r="H74" s="40">
        <f t="shared" si="12"/>
        <v>226.0375</v>
      </c>
      <c r="I74" s="41">
        <f t="shared" si="8"/>
        <v>0.30000000000000004</v>
      </c>
      <c r="J74" s="47"/>
    </row>
    <row r="75" spans="1:10" s="46" customFormat="1" ht="37.5">
      <c r="A75" s="47"/>
      <c r="B75" s="30" t="s">
        <v>117</v>
      </c>
      <c r="C75" s="92">
        <v>1</v>
      </c>
      <c r="D75" s="17">
        <f t="shared" si="7"/>
        <v>65</v>
      </c>
      <c r="E75" s="40">
        <f t="shared" si="9"/>
        <v>69.55</v>
      </c>
      <c r="F75" s="40">
        <f t="shared" si="10"/>
        <v>76.50500000000001</v>
      </c>
      <c r="G75" s="41">
        <f t="shared" si="11"/>
        <v>0.10000000000000009</v>
      </c>
      <c r="H75" s="40">
        <f t="shared" si="12"/>
        <v>90.415</v>
      </c>
      <c r="I75" s="41">
        <f t="shared" si="8"/>
        <v>0.30000000000000004</v>
      </c>
      <c r="J75" s="47"/>
    </row>
    <row r="76" spans="1:10" s="46" customFormat="1" ht="37.5">
      <c r="A76" s="47"/>
      <c r="B76" s="30" t="s">
        <v>118</v>
      </c>
      <c r="C76" s="92">
        <v>0.8</v>
      </c>
      <c r="D76" s="17">
        <f t="shared" si="7"/>
        <v>52</v>
      </c>
      <c r="E76" s="40">
        <f t="shared" si="9"/>
        <v>55.64</v>
      </c>
      <c r="F76" s="40">
        <f t="shared" si="10"/>
        <v>61.20400000000001</v>
      </c>
      <c r="G76" s="41">
        <f t="shared" si="11"/>
        <v>0.10000000000000009</v>
      </c>
      <c r="H76" s="40">
        <f t="shared" si="12"/>
        <v>72.33200000000001</v>
      </c>
      <c r="I76" s="41">
        <f t="shared" si="8"/>
        <v>0.30000000000000004</v>
      </c>
      <c r="J76" s="47"/>
    </row>
    <row r="77" spans="1:10" s="46" customFormat="1" ht="37.5">
      <c r="A77" s="47"/>
      <c r="B77" s="30" t="s">
        <v>119</v>
      </c>
      <c r="C77" s="92">
        <v>1</v>
      </c>
      <c r="D77" s="17">
        <f t="shared" si="7"/>
        <v>65</v>
      </c>
      <c r="E77" s="40">
        <f t="shared" si="9"/>
        <v>69.55</v>
      </c>
      <c r="F77" s="40">
        <f t="shared" si="10"/>
        <v>76.50500000000001</v>
      </c>
      <c r="G77" s="41">
        <f t="shared" si="11"/>
        <v>0.10000000000000009</v>
      </c>
      <c r="H77" s="40">
        <f t="shared" si="12"/>
        <v>90.415</v>
      </c>
      <c r="I77" s="41">
        <f t="shared" si="8"/>
        <v>0.30000000000000004</v>
      </c>
      <c r="J77" s="47"/>
    </row>
    <row r="78" spans="1:10" s="46" customFormat="1" ht="37.5">
      <c r="A78" s="47"/>
      <c r="B78" s="30" t="s">
        <v>120</v>
      </c>
      <c r="C78" s="92">
        <v>0.8</v>
      </c>
      <c r="D78" s="17">
        <f t="shared" si="7"/>
        <v>52</v>
      </c>
      <c r="E78" s="40">
        <f t="shared" si="9"/>
        <v>55.64</v>
      </c>
      <c r="F78" s="40">
        <f t="shared" si="10"/>
        <v>61.20400000000001</v>
      </c>
      <c r="G78" s="41">
        <f t="shared" si="11"/>
        <v>0.10000000000000009</v>
      </c>
      <c r="H78" s="40">
        <f t="shared" si="12"/>
        <v>72.33200000000001</v>
      </c>
      <c r="I78" s="41">
        <f t="shared" si="8"/>
        <v>0.30000000000000004</v>
      </c>
      <c r="J78" s="47"/>
    </row>
    <row r="79" spans="1:10" s="16" customFormat="1" ht="18" customHeight="1">
      <c r="A79" s="47"/>
      <c r="B79" s="101" t="s">
        <v>92</v>
      </c>
      <c r="C79" s="101"/>
      <c r="D79" s="101"/>
      <c r="E79" s="101"/>
      <c r="F79" s="101"/>
      <c r="G79" s="101"/>
      <c r="H79" s="101"/>
      <c r="I79" s="101"/>
      <c r="J79" s="13"/>
    </row>
    <row r="80" spans="1:10" s="46" customFormat="1" ht="75">
      <c r="A80" s="47"/>
      <c r="B80" s="85" t="s">
        <v>0</v>
      </c>
      <c r="C80" s="86" t="s">
        <v>56</v>
      </c>
      <c r="D80" s="87" t="s">
        <v>57</v>
      </c>
      <c r="E80" s="88" t="s">
        <v>183</v>
      </c>
      <c r="F80" s="88" t="s">
        <v>34</v>
      </c>
      <c r="G80" s="89" t="s">
        <v>2</v>
      </c>
      <c r="H80" s="3" t="s">
        <v>187</v>
      </c>
      <c r="I80" s="89" t="s">
        <v>2</v>
      </c>
      <c r="J80" s="47"/>
    </row>
    <row r="81" spans="1:10" s="16" customFormat="1" ht="18.75">
      <c r="A81" s="57"/>
      <c r="B81" s="30" t="s">
        <v>93</v>
      </c>
      <c r="C81" s="92">
        <v>1050</v>
      </c>
      <c r="D81" s="17">
        <f aca="true" t="shared" si="13" ref="D81:D88">C81*$H$10</f>
        <v>68250</v>
      </c>
      <c r="E81" s="40">
        <f>D81*1.07</f>
        <v>73027.5</v>
      </c>
      <c r="F81" s="40">
        <f aca="true" t="shared" si="14" ref="F81:F88">E81*1.1</f>
        <v>80330.25</v>
      </c>
      <c r="G81" s="41">
        <f>(F81/E81)-100%</f>
        <v>0.10000000000000009</v>
      </c>
      <c r="H81" s="40">
        <f>E81*1.3</f>
        <v>94935.75</v>
      </c>
      <c r="I81" s="41">
        <f aca="true" t="shared" si="15" ref="I81:I88">(H81/E81)-100%</f>
        <v>0.30000000000000004</v>
      </c>
      <c r="J81" s="13"/>
    </row>
    <row r="82" spans="1:10" s="16" customFormat="1" ht="18.75">
      <c r="A82" s="58"/>
      <c r="B82" s="30" t="s">
        <v>94</v>
      </c>
      <c r="C82" s="92">
        <v>1220</v>
      </c>
      <c r="D82" s="17">
        <f t="shared" si="13"/>
        <v>79300</v>
      </c>
      <c r="E82" s="40">
        <f aca="true" t="shared" si="16" ref="E82:E88">D82*1.07</f>
        <v>84851</v>
      </c>
      <c r="F82" s="40">
        <f t="shared" si="14"/>
        <v>93336.1</v>
      </c>
      <c r="G82" s="41">
        <f aca="true" t="shared" si="17" ref="G82:G88">(F82/E82)-100%</f>
        <v>0.10000000000000009</v>
      </c>
      <c r="H82" s="40">
        <f aca="true" t="shared" si="18" ref="H82:H88">E82*1.3</f>
        <v>110306.3</v>
      </c>
      <c r="I82" s="41">
        <f t="shared" si="15"/>
        <v>0.30000000000000004</v>
      </c>
      <c r="J82" s="13"/>
    </row>
    <row r="83" spans="1:10" s="16" customFormat="1" ht="18.75">
      <c r="A83" s="57"/>
      <c r="B83" s="30" t="s">
        <v>95</v>
      </c>
      <c r="C83" s="92">
        <v>1370</v>
      </c>
      <c r="D83" s="17">
        <f t="shared" si="13"/>
        <v>89050</v>
      </c>
      <c r="E83" s="40">
        <f t="shared" si="16"/>
        <v>95283.5</v>
      </c>
      <c r="F83" s="40">
        <f t="shared" si="14"/>
        <v>104811.85</v>
      </c>
      <c r="G83" s="41">
        <f t="shared" si="17"/>
        <v>0.10000000000000009</v>
      </c>
      <c r="H83" s="40">
        <f t="shared" si="18"/>
        <v>123868.55</v>
      </c>
      <c r="I83" s="41">
        <f t="shared" si="15"/>
        <v>0.30000000000000004</v>
      </c>
      <c r="J83" s="13"/>
    </row>
    <row r="84" spans="1:10" s="16" customFormat="1" ht="18.75">
      <c r="A84" s="57"/>
      <c r="B84" s="30" t="s">
        <v>96</v>
      </c>
      <c r="C84" s="92">
        <v>1760</v>
      </c>
      <c r="D84" s="17">
        <f t="shared" si="13"/>
        <v>114400</v>
      </c>
      <c r="E84" s="40">
        <f t="shared" si="16"/>
        <v>122408</v>
      </c>
      <c r="F84" s="40">
        <f t="shared" si="14"/>
        <v>134648.80000000002</v>
      </c>
      <c r="G84" s="41">
        <f t="shared" si="17"/>
        <v>0.10000000000000009</v>
      </c>
      <c r="H84" s="40">
        <f t="shared" si="18"/>
        <v>159130.4</v>
      </c>
      <c r="I84" s="41">
        <f t="shared" si="15"/>
        <v>0.30000000000000004</v>
      </c>
      <c r="J84" s="13"/>
    </row>
    <row r="85" spans="1:10" s="16" customFormat="1" ht="18.75">
      <c r="A85" s="59"/>
      <c r="B85" s="30" t="s">
        <v>97</v>
      </c>
      <c r="C85" s="92">
        <v>1080</v>
      </c>
      <c r="D85" s="17">
        <f t="shared" si="13"/>
        <v>70200</v>
      </c>
      <c r="E85" s="40">
        <f t="shared" si="16"/>
        <v>75114</v>
      </c>
      <c r="F85" s="40">
        <f t="shared" si="14"/>
        <v>82625.40000000001</v>
      </c>
      <c r="G85" s="41">
        <f t="shared" si="17"/>
        <v>0.10000000000000009</v>
      </c>
      <c r="H85" s="40">
        <f t="shared" si="18"/>
        <v>97648.2</v>
      </c>
      <c r="I85" s="41">
        <f t="shared" si="15"/>
        <v>0.30000000000000004</v>
      </c>
      <c r="J85" s="13"/>
    </row>
    <row r="86" spans="1:10" s="16" customFormat="1" ht="18.75">
      <c r="A86" s="57"/>
      <c r="B86" s="30" t="s">
        <v>98</v>
      </c>
      <c r="C86" s="92">
        <v>1270</v>
      </c>
      <c r="D86" s="17">
        <f t="shared" si="13"/>
        <v>82550</v>
      </c>
      <c r="E86" s="40">
        <f t="shared" si="16"/>
        <v>88328.5</v>
      </c>
      <c r="F86" s="40">
        <f t="shared" si="14"/>
        <v>97161.35</v>
      </c>
      <c r="G86" s="41">
        <f t="shared" si="17"/>
        <v>0.10000000000000009</v>
      </c>
      <c r="H86" s="40">
        <f t="shared" si="18"/>
        <v>114827.05</v>
      </c>
      <c r="I86" s="41">
        <f t="shared" si="15"/>
        <v>0.30000000000000004</v>
      </c>
      <c r="J86" s="13"/>
    </row>
    <row r="87" spans="1:10" s="16" customFormat="1" ht="18.75">
      <c r="A87" s="60"/>
      <c r="B87" s="30" t="s">
        <v>99</v>
      </c>
      <c r="C87" s="92">
        <v>1440</v>
      </c>
      <c r="D87" s="17">
        <f t="shared" si="13"/>
        <v>93600</v>
      </c>
      <c r="E87" s="40">
        <f t="shared" si="16"/>
        <v>100152</v>
      </c>
      <c r="F87" s="40">
        <f t="shared" si="14"/>
        <v>110167.20000000001</v>
      </c>
      <c r="G87" s="41">
        <f t="shared" si="17"/>
        <v>0.10000000000000009</v>
      </c>
      <c r="H87" s="40">
        <f t="shared" si="18"/>
        <v>130197.6</v>
      </c>
      <c r="I87" s="41">
        <f t="shared" si="15"/>
        <v>0.30000000000000004</v>
      </c>
      <c r="J87" s="13"/>
    </row>
    <row r="88" spans="1:10" s="16" customFormat="1" ht="18.75">
      <c r="A88" s="60"/>
      <c r="B88" s="30" t="s">
        <v>100</v>
      </c>
      <c r="C88" s="92">
        <v>1870</v>
      </c>
      <c r="D88" s="17">
        <f t="shared" si="13"/>
        <v>121550</v>
      </c>
      <c r="E88" s="40">
        <f t="shared" si="16"/>
        <v>130058.50000000001</v>
      </c>
      <c r="F88" s="40">
        <f t="shared" si="14"/>
        <v>143064.35000000003</v>
      </c>
      <c r="G88" s="41">
        <f t="shared" si="17"/>
        <v>0.10000000000000009</v>
      </c>
      <c r="H88" s="40">
        <f t="shared" si="18"/>
        <v>169076.05000000002</v>
      </c>
      <c r="I88" s="41">
        <f t="shared" si="15"/>
        <v>0.30000000000000004</v>
      </c>
      <c r="J88" s="13"/>
    </row>
    <row r="89" spans="1:10" s="46" customFormat="1" ht="15.75" customHeight="1">
      <c r="A89" s="47"/>
      <c r="B89" s="101" t="s">
        <v>161</v>
      </c>
      <c r="C89" s="101"/>
      <c r="D89" s="101"/>
      <c r="E89" s="101"/>
      <c r="F89" s="101"/>
      <c r="G89" s="101"/>
      <c r="H89" s="101"/>
      <c r="I89" s="101"/>
      <c r="J89" s="47"/>
    </row>
    <row r="90" spans="1:10" s="46" customFormat="1" ht="75">
      <c r="A90" s="47"/>
      <c r="B90" s="85" t="s">
        <v>0</v>
      </c>
      <c r="C90" s="86" t="s">
        <v>56</v>
      </c>
      <c r="D90" s="87" t="s">
        <v>57</v>
      </c>
      <c r="E90" s="88" t="s">
        <v>183</v>
      </c>
      <c r="F90" s="88" t="s">
        <v>34</v>
      </c>
      <c r="G90" s="89" t="s">
        <v>2</v>
      </c>
      <c r="H90" s="3" t="s">
        <v>187</v>
      </c>
      <c r="I90" s="89" t="s">
        <v>2</v>
      </c>
      <c r="J90" s="47"/>
    </row>
    <row r="91" spans="1:10" s="46" customFormat="1" ht="15.75" customHeight="1">
      <c r="A91" s="47"/>
      <c r="B91" s="30" t="s">
        <v>157</v>
      </c>
      <c r="C91" s="93">
        <v>160</v>
      </c>
      <c r="D91" s="17">
        <f aca="true" t="shared" si="19" ref="D91:D114">C91*$H$10</f>
        <v>10400</v>
      </c>
      <c r="E91" s="40">
        <f>D91*1.07</f>
        <v>11128</v>
      </c>
      <c r="F91" s="40">
        <f aca="true" t="shared" si="20" ref="F91:F114">E91*1.1</f>
        <v>12240.800000000001</v>
      </c>
      <c r="G91" s="41">
        <f aca="true" t="shared" si="21" ref="G91:G114">(F91/E91)-100%</f>
        <v>0.10000000000000009</v>
      </c>
      <c r="H91" s="40">
        <f aca="true" t="shared" si="22" ref="H91:H114">E91*1.3</f>
        <v>14466.4</v>
      </c>
      <c r="I91" s="41">
        <f aca="true" t="shared" si="23" ref="I91:I114">(H91/E91)-100%</f>
        <v>0.30000000000000004</v>
      </c>
      <c r="J91" s="47"/>
    </row>
    <row r="92" spans="1:10" s="46" customFormat="1" ht="15.75" customHeight="1">
      <c r="A92" s="47"/>
      <c r="B92" s="30" t="s">
        <v>158</v>
      </c>
      <c r="C92" s="93">
        <v>160</v>
      </c>
      <c r="D92" s="17">
        <f t="shared" si="19"/>
        <v>10400</v>
      </c>
      <c r="E92" s="40">
        <f aca="true" t="shared" si="24" ref="E92:E114">D92*1.07</f>
        <v>11128</v>
      </c>
      <c r="F92" s="40">
        <f t="shared" si="20"/>
        <v>12240.800000000001</v>
      </c>
      <c r="G92" s="41">
        <f t="shared" si="21"/>
        <v>0.10000000000000009</v>
      </c>
      <c r="H92" s="40">
        <f t="shared" si="22"/>
        <v>14466.4</v>
      </c>
      <c r="I92" s="41">
        <f t="shared" si="23"/>
        <v>0.30000000000000004</v>
      </c>
      <c r="J92" s="47"/>
    </row>
    <row r="93" spans="1:10" s="46" customFormat="1" ht="15.75" customHeight="1">
      <c r="A93" s="47"/>
      <c r="B93" s="30" t="s">
        <v>159</v>
      </c>
      <c r="C93" s="93">
        <v>110</v>
      </c>
      <c r="D93" s="17">
        <f t="shared" si="19"/>
        <v>7150</v>
      </c>
      <c r="E93" s="40">
        <f t="shared" si="24"/>
        <v>7650.5</v>
      </c>
      <c r="F93" s="40">
        <f t="shared" si="20"/>
        <v>8415.550000000001</v>
      </c>
      <c r="G93" s="41">
        <f t="shared" si="21"/>
        <v>0.10000000000000009</v>
      </c>
      <c r="H93" s="40">
        <f t="shared" si="22"/>
        <v>9945.65</v>
      </c>
      <c r="I93" s="41">
        <f t="shared" si="23"/>
        <v>0.30000000000000004</v>
      </c>
      <c r="J93" s="47"/>
    </row>
    <row r="94" spans="1:10" s="46" customFormat="1" ht="15.75" customHeight="1">
      <c r="A94" s="47"/>
      <c r="B94" s="30" t="s">
        <v>160</v>
      </c>
      <c r="C94" s="93">
        <v>110</v>
      </c>
      <c r="D94" s="17">
        <f t="shared" si="19"/>
        <v>7150</v>
      </c>
      <c r="E94" s="40">
        <f t="shared" si="24"/>
        <v>7650.5</v>
      </c>
      <c r="F94" s="40">
        <f t="shared" si="20"/>
        <v>8415.550000000001</v>
      </c>
      <c r="G94" s="41">
        <f t="shared" si="21"/>
        <v>0.10000000000000009</v>
      </c>
      <c r="H94" s="40">
        <f t="shared" si="22"/>
        <v>9945.65</v>
      </c>
      <c r="I94" s="41">
        <f t="shared" si="23"/>
        <v>0.30000000000000004</v>
      </c>
      <c r="J94" s="47"/>
    </row>
    <row r="95" spans="1:10" s="46" customFormat="1" ht="15.75" customHeight="1">
      <c r="A95" s="47"/>
      <c r="B95" s="30" t="s">
        <v>101</v>
      </c>
      <c r="C95" s="93">
        <v>190</v>
      </c>
      <c r="D95" s="17">
        <f t="shared" si="19"/>
        <v>12350</v>
      </c>
      <c r="E95" s="40">
        <f t="shared" si="24"/>
        <v>13214.5</v>
      </c>
      <c r="F95" s="40">
        <f t="shared" si="20"/>
        <v>14535.95</v>
      </c>
      <c r="G95" s="41">
        <f t="shared" si="21"/>
        <v>0.10000000000000009</v>
      </c>
      <c r="H95" s="40">
        <f t="shared" si="22"/>
        <v>17178.850000000002</v>
      </c>
      <c r="I95" s="41">
        <f t="shared" si="23"/>
        <v>0.30000000000000027</v>
      </c>
      <c r="J95" s="47"/>
    </row>
    <row r="96" spans="1:10" s="46" customFormat="1" ht="15.75" customHeight="1">
      <c r="A96" s="47"/>
      <c r="B96" s="30" t="s">
        <v>102</v>
      </c>
      <c r="C96" s="93">
        <v>190</v>
      </c>
      <c r="D96" s="17">
        <f t="shared" si="19"/>
        <v>12350</v>
      </c>
      <c r="E96" s="40">
        <f t="shared" si="24"/>
        <v>13214.5</v>
      </c>
      <c r="F96" s="40">
        <f t="shared" si="20"/>
        <v>14535.95</v>
      </c>
      <c r="G96" s="41">
        <f t="shared" si="21"/>
        <v>0.10000000000000009</v>
      </c>
      <c r="H96" s="40">
        <f t="shared" si="22"/>
        <v>17178.850000000002</v>
      </c>
      <c r="I96" s="41">
        <f t="shared" si="23"/>
        <v>0.30000000000000027</v>
      </c>
      <c r="J96" s="47"/>
    </row>
    <row r="97" spans="1:10" s="46" customFormat="1" ht="15.75" customHeight="1">
      <c r="A97" s="47"/>
      <c r="B97" s="30" t="s">
        <v>103</v>
      </c>
      <c r="C97" s="93">
        <v>15</v>
      </c>
      <c r="D97" s="17">
        <f t="shared" si="19"/>
        <v>975</v>
      </c>
      <c r="E97" s="40">
        <f t="shared" si="24"/>
        <v>1043.25</v>
      </c>
      <c r="F97" s="40">
        <f t="shared" si="20"/>
        <v>1147.575</v>
      </c>
      <c r="G97" s="41">
        <f t="shared" si="21"/>
        <v>0.10000000000000009</v>
      </c>
      <c r="H97" s="40">
        <f t="shared" si="22"/>
        <v>1356.2250000000001</v>
      </c>
      <c r="I97" s="41">
        <f t="shared" si="23"/>
        <v>0.30000000000000004</v>
      </c>
      <c r="J97" s="47"/>
    </row>
    <row r="98" spans="1:10" s="46" customFormat="1" ht="15.75" customHeight="1">
      <c r="A98" s="47"/>
      <c r="B98" s="30" t="s">
        <v>104</v>
      </c>
      <c r="C98" s="93">
        <v>224</v>
      </c>
      <c r="D98" s="17">
        <f t="shared" si="19"/>
        <v>14560</v>
      </c>
      <c r="E98" s="40">
        <f t="shared" si="24"/>
        <v>15579.2</v>
      </c>
      <c r="F98" s="40">
        <f t="shared" si="20"/>
        <v>17137.120000000003</v>
      </c>
      <c r="G98" s="41">
        <f t="shared" si="21"/>
        <v>0.10000000000000009</v>
      </c>
      <c r="H98" s="40">
        <f t="shared" si="22"/>
        <v>20252.960000000003</v>
      </c>
      <c r="I98" s="41">
        <f t="shared" si="23"/>
        <v>0.30000000000000004</v>
      </c>
      <c r="J98" s="47"/>
    </row>
    <row r="99" spans="1:10" s="46" customFormat="1" ht="15.75" customHeight="1">
      <c r="A99" s="47"/>
      <c r="B99" s="30" t="s">
        <v>105</v>
      </c>
      <c r="C99" s="93">
        <v>115</v>
      </c>
      <c r="D99" s="17">
        <f t="shared" si="19"/>
        <v>7475</v>
      </c>
      <c r="E99" s="40">
        <f t="shared" si="24"/>
        <v>7998.250000000001</v>
      </c>
      <c r="F99" s="40">
        <f t="shared" si="20"/>
        <v>8798.075000000003</v>
      </c>
      <c r="G99" s="41">
        <f t="shared" si="21"/>
        <v>0.10000000000000009</v>
      </c>
      <c r="H99" s="40">
        <f t="shared" si="22"/>
        <v>10397.725000000002</v>
      </c>
      <c r="I99" s="41">
        <f t="shared" si="23"/>
        <v>0.30000000000000004</v>
      </c>
      <c r="J99" s="47"/>
    </row>
    <row r="100" spans="1:10" s="46" customFormat="1" ht="15.75" customHeight="1">
      <c r="A100" s="47"/>
      <c r="B100" s="30" t="s">
        <v>106</v>
      </c>
      <c r="C100" s="93">
        <v>52</v>
      </c>
      <c r="D100" s="17">
        <f t="shared" si="19"/>
        <v>3380</v>
      </c>
      <c r="E100" s="40">
        <f t="shared" si="24"/>
        <v>3616.6000000000004</v>
      </c>
      <c r="F100" s="40">
        <f t="shared" si="20"/>
        <v>3978.2600000000007</v>
      </c>
      <c r="G100" s="41">
        <f t="shared" si="21"/>
        <v>0.10000000000000009</v>
      </c>
      <c r="H100" s="40">
        <f t="shared" si="22"/>
        <v>4701.580000000001</v>
      </c>
      <c r="I100" s="41">
        <f t="shared" si="23"/>
        <v>0.30000000000000004</v>
      </c>
      <c r="J100" s="47"/>
    </row>
    <row r="101" spans="1:10" s="46" customFormat="1" ht="15.75" customHeight="1">
      <c r="A101" s="47"/>
      <c r="B101" s="30" t="s">
        <v>107</v>
      </c>
      <c r="C101" s="93">
        <v>72</v>
      </c>
      <c r="D101" s="17">
        <f t="shared" si="19"/>
        <v>4680</v>
      </c>
      <c r="E101" s="40">
        <f t="shared" si="24"/>
        <v>5007.6</v>
      </c>
      <c r="F101" s="40">
        <f t="shared" si="20"/>
        <v>5508.360000000001</v>
      </c>
      <c r="G101" s="41">
        <f t="shared" si="21"/>
        <v>0.10000000000000009</v>
      </c>
      <c r="H101" s="40">
        <f t="shared" si="22"/>
        <v>6509.880000000001</v>
      </c>
      <c r="I101" s="41">
        <f t="shared" si="23"/>
        <v>0.30000000000000004</v>
      </c>
      <c r="J101" s="47"/>
    </row>
    <row r="102" spans="1:10" s="46" customFormat="1" ht="15.75" customHeight="1">
      <c r="A102" s="47"/>
      <c r="B102" s="30" t="s">
        <v>108</v>
      </c>
      <c r="C102" s="93">
        <v>50</v>
      </c>
      <c r="D102" s="17">
        <f t="shared" si="19"/>
        <v>3250</v>
      </c>
      <c r="E102" s="40">
        <f t="shared" si="24"/>
        <v>3477.5</v>
      </c>
      <c r="F102" s="40">
        <f t="shared" si="20"/>
        <v>3825.2500000000005</v>
      </c>
      <c r="G102" s="41">
        <f t="shared" si="21"/>
        <v>0.10000000000000009</v>
      </c>
      <c r="H102" s="40">
        <f t="shared" si="22"/>
        <v>4520.75</v>
      </c>
      <c r="I102" s="41">
        <f t="shared" si="23"/>
        <v>0.30000000000000004</v>
      </c>
      <c r="J102" s="47"/>
    </row>
    <row r="103" spans="1:10" s="46" customFormat="1" ht="15.75" customHeight="1">
      <c r="A103" s="47"/>
      <c r="B103" s="30" t="s">
        <v>109</v>
      </c>
      <c r="C103" s="93">
        <v>57</v>
      </c>
      <c r="D103" s="17">
        <f t="shared" si="19"/>
        <v>3705</v>
      </c>
      <c r="E103" s="40">
        <f t="shared" si="24"/>
        <v>3964.3500000000004</v>
      </c>
      <c r="F103" s="40">
        <f t="shared" si="20"/>
        <v>4360.785000000001</v>
      </c>
      <c r="G103" s="41">
        <f t="shared" si="21"/>
        <v>0.10000000000000009</v>
      </c>
      <c r="H103" s="40">
        <f t="shared" si="22"/>
        <v>5153.655000000001</v>
      </c>
      <c r="I103" s="41">
        <f t="shared" si="23"/>
        <v>0.30000000000000004</v>
      </c>
      <c r="J103" s="47"/>
    </row>
    <row r="104" spans="1:10" s="46" customFormat="1" ht="15.75" customHeight="1">
      <c r="A104" s="47"/>
      <c r="B104" s="30" t="s">
        <v>110</v>
      </c>
      <c r="C104" s="93">
        <v>64</v>
      </c>
      <c r="D104" s="17">
        <f t="shared" si="19"/>
        <v>4160</v>
      </c>
      <c r="E104" s="40">
        <f t="shared" si="24"/>
        <v>4451.2</v>
      </c>
      <c r="F104" s="40">
        <f t="shared" si="20"/>
        <v>4896.320000000001</v>
      </c>
      <c r="G104" s="41">
        <f t="shared" si="21"/>
        <v>0.10000000000000009</v>
      </c>
      <c r="H104" s="40">
        <f t="shared" si="22"/>
        <v>5786.56</v>
      </c>
      <c r="I104" s="41">
        <f t="shared" si="23"/>
        <v>0.30000000000000004</v>
      </c>
      <c r="J104" s="47"/>
    </row>
    <row r="105" spans="1:10" s="46" customFormat="1" ht="15.75" customHeight="1">
      <c r="A105" s="47"/>
      <c r="B105" s="30" t="s">
        <v>111</v>
      </c>
      <c r="C105" s="93">
        <v>73</v>
      </c>
      <c r="D105" s="17">
        <f t="shared" si="19"/>
        <v>4745</v>
      </c>
      <c r="E105" s="40">
        <f t="shared" si="24"/>
        <v>5077.150000000001</v>
      </c>
      <c r="F105" s="40">
        <f t="shared" si="20"/>
        <v>5584.865000000001</v>
      </c>
      <c r="G105" s="41">
        <f t="shared" si="21"/>
        <v>0.10000000000000009</v>
      </c>
      <c r="H105" s="40">
        <f t="shared" si="22"/>
        <v>6600.295000000001</v>
      </c>
      <c r="I105" s="41">
        <f t="shared" si="23"/>
        <v>0.30000000000000004</v>
      </c>
      <c r="J105" s="47"/>
    </row>
    <row r="106" spans="1:10" s="46" customFormat="1" ht="15.75" customHeight="1">
      <c r="A106" s="47"/>
      <c r="B106" s="30" t="s">
        <v>112</v>
      </c>
      <c r="C106" s="93">
        <v>5</v>
      </c>
      <c r="D106" s="17">
        <f t="shared" si="19"/>
        <v>325</v>
      </c>
      <c r="E106" s="40">
        <f t="shared" si="24"/>
        <v>347.75</v>
      </c>
      <c r="F106" s="40">
        <f t="shared" si="20"/>
        <v>382.52500000000003</v>
      </c>
      <c r="G106" s="41">
        <f t="shared" si="21"/>
        <v>0.10000000000000009</v>
      </c>
      <c r="H106" s="40">
        <f t="shared" si="22"/>
        <v>452.075</v>
      </c>
      <c r="I106" s="41">
        <f t="shared" si="23"/>
        <v>0.30000000000000004</v>
      </c>
      <c r="J106" s="47"/>
    </row>
    <row r="107" spans="1:10" s="46" customFormat="1" ht="15.75" customHeight="1">
      <c r="A107" s="47"/>
      <c r="B107" s="30" t="s">
        <v>113</v>
      </c>
      <c r="C107" s="93">
        <v>4</v>
      </c>
      <c r="D107" s="17">
        <f t="shared" si="19"/>
        <v>260</v>
      </c>
      <c r="E107" s="40">
        <f t="shared" si="24"/>
        <v>278.2</v>
      </c>
      <c r="F107" s="40">
        <f t="shared" si="20"/>
        <v>306.02000000000004</v>
      </c>
      <c r="G107" s="41">
        <f t="shared" si="21"/>
        <v>0.10000000000000009</v>
      </c>
      <c r="H107" s="40">
        <f t="shared" si="22"/>
        <v>361.66</v>
      </c>
      <c r="I107" s="41">
        <f t="shared" si="23"/>
        <v>0.30000000000000004</v>
      </c>
      <c r="J107" s="47"/>
    </row>
    <row r="108" spans="1:10" s="46" customFormat="1" ht="15.75" customHeight="1">
      <c r="A108" s="47"/>
      <c r="B108" s="30" t="s">
        <v>114</v>
      </c>
      <c r="C108" s="93">
        <v>4</v>
      </c>
      <c r="D108" s="17">
        <f t="shared" si="19"/>
        <v>260</v>
      </c>
      <c r="E108" s="40">
        <f t="shared" si="24"/>
        <v>278.2</v>
      </c>
      <c r="F108" s="40">
        <f t="shared" si="20"/>
        <v>306.02000000000004</v>
      </c>
      <c r="G108" s="41">
        <f t="shared" si="21"/>
        <v>0.10000000000000009</v>
      </c>
      <c r="H108" s="40">
        <f t="shared" si="22"/>
        <v>361.66</v>
      </c>
      <c r="I108" s="41">
        <f t="shared" si="23"/>
        <v>0.30000000000000004</v>
      </c>
      <c r="J108" s="47"/>
    </row>
    <row r="109" spans="1:10" s="46" customFormat="1" ht="15.75" customHeight="1">
      <c r="A109" s="47"/>
      <c r="B109" s="30" t="s">
        <v>115</v>
      </c>
      <c r="C109" s="93">
        <v>3</v>
      </c>
      <c r="D109" s="17">
        <f t="shared" si="19"/>
        <v>195</v>
      </c>
      <c r="E109" s="40">
        <f t="shared" si="24"/>
        <v>208.65</v>
      </c>
      <c r="F109" s="40">
        <f t="shared" si="20"/>
        <v>229.51500000000001</v>
      </c>
      <c r="G109" s="41">
        <f t="shared" si="21"/>
        <v>0.10000000000000009</v>
      </c>
      <c r="H109" s="40">
        <f t="shared" si="22"/>
        <v>271.245</v>
      </c>
      <c r="I109" s="41">
        <f t="shared" si="23"/>
        <v>0.30000000000000004</v>
      </c>
      <c r="J109" s="47"/>
    </row>
    <row r="110" spans="1:10" s="46" customFormat="1" ht="15.75" customHeight="1">
      <c r="A110" s="47"/>
      <c r="B110" s="30" t="s">
        <v>116</v>
      </c>
      <c r="C110" s="94">
        <v>2.5</v>
      </c>
      <c r="D110" s="17">
        <f t="shared" si="19"/>
        <v>162.5</v>
      </c>
      <c r="E110" s="40">
        <f t="shared" si="24"/>
        <v>173.875</v>
      </c>
      <c r="F110" s="40">
        <f t="shared" si="20"/>
        <v>191.26250000000002</v>
      </c>
      <c r="G110" s="41">
        <f t="shared" si="21"/>
        <v>0.10000000000000009</v>
      </c>
      <c r="H110" s="40">
        <f t="shared" si="22"/>
        <v>226.0375</v>
      </c>
      <c r="I110" s="41">
        <f t="shared" si="23"/>
        <v>0.30000000000000004</v>
      </c>
      <c r="J110" s="47"/>
    </row>
    <row r="111" spans="1:10" s="46" customFormat="1" ht="15.75" customHeight="1">
      <c r="A111" s="47"/>
      <c r="B111" s="30" t="s">
        <v>117</v>
      </c>
      <c r="C111" s="94">
        <v>1</v>
      </c>
      <c r="D111" s="17">
        <f t="shared" si="19"/>
        <v>65</v>
      </c>
      <c r="E111" s="40">
        <f t="shared" si="24"/>
        <v>69.55</v>
      </c>
      <c r="F111" s="40">
        <f t="shared" si="20"/>
        <v>76.50500000000001</v>
      </c>
      <c r="G111" s="41">
        <f t="shared" si="21"/>
        <v>0.10000000000000009</v>
      </c>
      <c r="H111" s="40">
        <f t="shared" si="22"/>
        <v>90.415</v>
      </c>
      <c r="I111" s="41">
        <f t="shared" si="23"/>
        <v>0.30000000000000004</v>
      </c>
      <c r="J111" s="47"/>
    </row>
    <row r="112" spans="1:10" s="46" customFormat="1" ht="15.75" customHeight="1">
      <c r="A112" s="47"/>
      <c r="B112" s="30" t="s">
        <v>118</v>
      </c>
      <c r="C112" s="94">
        <v>0.8</v>
      </c>
      <c r="D112" s="17">
        <f t="shared" si="19"/>
        <v>52</v>
      </c>
      <c r="E112" s="40">
        <f t="shared" si="24"/>
        <v>55.64</v>
      </c>
      <c r="F112" s="40">
        <f t="shared" si="20"/>
        <v>61.20400000000001</v>
      </c>
      <c r="G112" s="41">
        <f t="shared" si="21"/>
        <v>0.10000000000000009</v>
      </c>
      <c r="H112" s="40">
        <f t="shared" si="22"/>
        <v>72.33200000000001</v>
      </c>
      <c r="I112" s="41">
        <f t="shared" si="23"/>
        <v>0.30000000000000004</v>
      </c>
      <c r="J112" s="47"/>
    </row>
    <row r="113" spans="1:10" s="46" customFormat="1" ht="15.75" customHeight="1">
      <c r="A113" s="47"/>
      <c r="B113" s="30" t="s">
        <v>119</v>
      </c>
      <c r="C113" s="94">
        <v>1</v>
      </c>
      <c r="D113" s="17">
        <f t="shared" si="19"/>
        <v>65</v>
      </c>
      <c r="E113" s="40">
        <f t="shared" si="24"/>
        <v>69.55</v>
      </c>
      <c r="F113" s="40">
        <f t="shared" si="20"/>
        <v>76.50500000000001</v>
      </c>
      <c r="G113" s="41">
        <f t="shared" si="21"/>
        <v>0.10000000000000009</v>
      </c>
      <c r="H113" s="40">
        <f t="shared" si="22"/>
        <v>90.415</v>
      </c>
      <c r="I113" s="41">
        <f t="shared" si="23"/>
        <v>0.30000000000000004</v>
      </c>
      <c r="J113" s="47"/>
    </row>
    <row r="114" spans="1:10" s="46" customFormat="1" ht="15.75" customHeight="1">
      <c r="A114" s="47"/>
      <c r="B114" s="30" t="s">
        <v>120</v>
      </c>
      <c r="C114" s="94">
        <v>0.8</v>
      </c>
      <c r="D114" s="17">
        <f t="shared" si="19"/>
        <v>52</v>
      </c>
      <c r="E114" s="40">
        <f t="shared" si="24"/>
        <v>55.64</v>
      </c>
      <c r="F114" s="40">
        <f t="shared" si="20"/>
        <v>61.20400000000001</v>
      </c>
      <c r="G114" s="41">
        <f t="shared" si="21"/>
        <v>0.10000000000000009</v>
      </c>
      <c r="H114" s="40">
        <f t="shared" si="22"/>
        <v>72.33200000000001</v>
      </c>
      <c r="I114" s="41">
        <f t="shared" si="23"/>
        <v>0.30000000000000004</v>
      </c>
      <c r="J114" s="47"/>
    </row>
    <row r="115" spans="1:10" s="16" customFormat="1" ht="15.75" customHeight="1">
      <c r="A115" s="47"/>
      <c r="B115" s="101" t="s">
        <v>121</v>
      </c>
      <c r="C115" s="101"/>
      <c r="D115" s="101"/>
      <c r="E115" s="101"/>
      <c r="F115" s="101"/>
      <c r="G115" s="101"/>
      <c r="H115" s="101"/>
      <c r="I115" s="101"/>
      <c r="J115" s="13"/>
    </row>
    <row r="116" spans="1:10" s="46" customFormat="1" ht="75">
      <c r="A116" s="47"/>
      <c r="B116" s="85" t="s">
        <v>0</v>
      </c>
      <c r="C116" s="86" t="s">
        <v>56</v>
      </c>
      <c r="D116" s="87" t="s">
        <v>57</v>
      </c>
      <c r="E116" s="88" t="s">
        <v>183</v>
      </c>
      <c r="F116" s="88" t="s">
        <v>34</v>
      </c>
      <c r="G116" s="89" t="s">
        <v>2</v>
      </c>
      <c r="H116" s="3" t="s">
        <v>187</v>
      </c>
      <c r="I116" s="89" t="s">
        <v>2</v>
      </c>
      <c r="J116" s="47"/>
    </row>
    <row r="117" spans="1:10" s="16" customFormat="1" ht="18.75">
      <c r="A117" s="53"/>
      <c r="B117" s="30" t="s">
        <v>162</v>
      </c>
      <c r="C117" s="92">
        <v>1330</v>
      </c>
      <c r="D117" s="91">
        <f aca="true" t="shared" si="25" ref="D117:D124">C117*$H$10</f>
        <v>86450</v>
      </c>
      <c r="E117" s="40">
        <f>D117*1.07</f>
        <v>92501.5</v>
      </c>
      <c r="F117" s="40">
        <f aca="true" t="shared" si="26" ref="F117:F124">E117*1.1</f>
        <v>101751.65000000001</v>
      </c>
      <c r="G117" s="41">
        <f>(F117/E117)-100%</f>
        <v>0.10000000000000009</v>
      </c>
      <c r="H117" s="40">
        <f>E117*1.3</f>
        <v>120251.95</v>
      </c>
      <c r="I117" s="41">
        <f aca="true" t="shared" si="27" ref="I117:I124">(H117/E117)-100%</f>
        <v>0.30000000000000004</v>
      </c>
      <c r="J117" s="13"/>
    </row>
    <row r="118" spans="1:10" s="16" customFormat="1" ht="18.75">
      <c r="A118" s="54"/>
      <c r="B118" s="30" t="s">
        <v>163</v>
      </c>
      <c r="C118" s="92">
        <v>1760</v>
      </c>
      <c r="D118" s="91">
        <f t="shared" si="25"/>
        <v>114400</v>
      </c>
      <c r="E118" s="40">
        <f aca="true" t="shared" si="28" ref="E118:E124">D118*1.07</f>
        <v>122408</v>
      </c>
      <c r="F118" s="40">
        <f t="shared" si="26"/>
        <v>134648.80000000002</v>
      </c>
      <c r="G118" s="41">
        <f aca="true" t="shared" si="29" ref="G118:G124">(F118/E118)-100%</f>
        <v>0.10000000000000009</v>
      </c>
      <c r="H118" s="40">
        <f aca="true" t="shared" si="30" ref="H118:H124">E118*1.3</f>
        <v>159130.4</v>
      </c>
      <c r="I118" s="41">
        <f t="shared" si="27"/>
        <v>0.30000000000000004</v>
      </c>
      <c r="J118" s="13"/>
    </row>
    <row r="119" spans="1:10" s="16" customFormat="1" ht="18.75">
      <c r="A119" s="53"/>
      <c r="B119" s="30" t="s">
        <v>164</v>
      </c>
      <c r="C119" s="92">
        <v>1930</v>
      </c>
      <c r="D119" s="91">
        <f t="shared" si="25"/>
        <v>125450</v>
      </c>
      <c r="E119" s="40">
        <f t="shared" si="28"/>
        <v>134231.5</v>
      </c>
      <c r="F119" s="40">
        <f t="shared" si="26"/>
        <v>147654.65000000002</v>
      </c>
      <c r="G119" s="41">
        <f t="shared" si="29"/>
        <v>0.10000000000000009</v>
      </c>
      <c r="H119" s="40">
        <f t="shared" si="30"/>
        <v>174500.95</v>
      </c>
      <c r="I119" s="41">
        <f t="shared" si="27"/>
        <v>0.30000000000000004</v>
      </c>
      <c r="J119" s="13"/>
    </row>
    <row r="120" spans="1:10" s="16" customFormat="1" ht="18.75">
      <c r="A120" s="53"/>
      <c r="B120" s="30" t="s">
        <v>165</v>
      </c>
      <c r="C120" s="92">
        <v>2600</v>
      </c>
      <c r="D120" s="91">
        <f t="shared" si="25"/>
        <v>169000</v>
      </c>
      <c r="E120" s="40">
        <f t="shared" si="28"/>
        <v>180830</v>
      </c>
      <c r="F120" s="40">
        <f t="shared" si="26"/>
        <v>198913.00000000003</v>
      </c>
      <c r="G120" s="41">
        <f t="shared" si="29"/>
        <v>0.10000000000000009</v>
      </c>
      <c r="H120" s="40">
        <f t="shared" si="30"/>
        <v>235079</v>
      </c>
      <c r="I120" s="41">
        <f t="shared" si="27"/>
        <v>0.30000000000000004</v>
      </c>
      <c r="J120" s="13"/>
    </row>
    <row r="121" spans="1:10" s="16" customFormat="1" ht="18.75">
      <c r="A121" s="55"/>
      <c r="B121" s="30" t="s">
        <v>166</v>
      </c>
      <c r="C121" s="92">
        <v>1360</v>
      </c>
      <c r="D121" s="91">
        <f t="shared" si="25"/>
        <v>88400</v>
      </c>
      <c r="E121" s="40">
        <f t="shared" si="28"/>
        <v>94588</v>
      </c>
      <c r="F121" s="40">
        <f t="shared" si="26"/>
        <v>104046.8</v>
      </c>
      <c r="G121" s="41">
        <f t="shared" si="29"/>
        <v>0.10000000000000009</v>
      </c>
      <c r="H121" s="40">
        <f t="shared" si="30"/>
        <v>122964.40000000001</v>
      </c>
      <c r="I121" s="41">
        <f t="shared" si="27"/>
        <v>0.30000000000000004</v>
      </c>
      <c r="J121" s="13"/>
    </row>
    <row r="122" spans="1:10" s="16" customFormat="1" ht="18.75">
      <c r="A122" s="53"/>
      <c r="B122" s="30" t="s">
        <v>167</v>
      </c>
      <c r="C122" s="92">
        <v>1810</v>
      </c>
      <c r="D122" s="91">
        <f t="shared" si="25"/>
        <v>117650</v>
      </c>
      <c r="E122" s="40">
        <f t="shared" si="28"/>
        <v>125885.50000000001</v>
      </c>
      <c r="F122" s="40">
        <f t="shared" si="26"/>
        <v>138474.05000000002</v>
      </c>
      <c r="G122" s="41">
        <f t="shared" si="29"/>
        <v>0.10000000000000009</v>
      </c>
      <c r="H122" s="40">
        <f t="shared" si="30"/>
        <v>163651.15000000002</v>
      </c>
      <c r="I122" s="41">
        <f t="shared" si="27"/>
        <v>0.30000000000000004</v>
      </c>
      <c r="J122" s="13"/>
    </row>
    <row r="123" spans="1:10" s="16" customFormat="1" ht="18.75">
      <c r="A123" s="56"/>
      <c r="B123" s="30" t="s">
        <v>168</v>
      </c>
      <c r="C123" s="92">
        <v>2000</v>
      </c>
      <c r="D123" s="91">
        <f t="shared" si="25"/>
        <v>130000</v>
      </c>
      <c r="E123" s="40">
        <f t="shared" si="28"/>
        <v>139100</v>
      </c>
      <c r="F123" s="40">
        <f t="shared" si="26"/>
        <v>153010</v>
      </c>
      <c r="G123" s="41">
        <f t="shared" si="29"/>
        <v>0.10000000000000009</v>
      </c>
      <c r="H123" s="40">
        <f t="shared" si="30"/>
        <v>180830</v>
      </c>
      <c r="I123" s="41">
        <f t="shared" si="27"/>
        <v>0.30000000000000004</v>
      </c>
      <c r="J123" s="13"/>
    </row>
    <row r="124" spans="1:10" s="16" customFormat="1" ht="18.75">
      <c r="A124" s="56"/>
      <c r="B124" s="30" t="s">
        <v>169</v>
      </c>
      <c r="C124" s="92">
        <v>2710</v>
      </c>
      <c r="D124" s="91">
        <f t="shared" si="25"/>
        <v>176150</v>
      </c>
      <c r="E124" s="40">
        <f t="shared" si="28"/>
        <v>188480.5</v>
      </c>
      <c r="F124" s="40">
        <f t="shared" si="26"/>
        <v>207328.55000000002</v>
      </c>
      <c r="G124" s="41">
        <f t="shared" si="29"/>
        <v>0.10000000000000009</v>
      </c>
      <c r="H124" s="40">
        <f t="shared" si="30"/>
        <v>245024.65</v>
      </c>
      <c r="I124" s="41">
        <f t="shared" si="27"/>
        <v>0.30000000000000004</v>
      </c>
      <c r="J124" s="13"/>
    </row>
    <row r="125" spans="1:10" s="16" customFormat="1" ht="15.75" customHeight="1">
      <c r="A125" s="47"/>
      <c r="B125" s="101" t="s">
        <v>122</v>
      </c>
      <c r="C125" s="101"/>
      <c r="D125" s="101"/>
      <c r="E125" s="101"/>
      <c r="F125" s="101"/>
      <c r="G125" s="101"/>
      <c r="H125" s="101"/>
      <c r="I125" s="101"/>
      <c r="J125" s="13"/>
    </row>
    <row r="126" spans="1:10" s="46" customFormat="1" ht="75">
      <c r="A126" s="47"/>
      <c r="B126" s="85" t="s">
        <v>0</v>
      </c>
      <c r="C126" s="86" t="s">
        <v>56</v>
      </c>
      <c r="D126" s="87" t="s">
        <v>57</v>
      </c>
      <c r="E126" s="88" t="s">
        <v>183</v>
      </c>
      <c r="F126" s="88" t="s">
        <v>34</v>
      </c>
      <c r="G126" s="89" t="s">
        <v>2</v>
      </c>
      <c r="H126" s="3" t="s">
        <v>187</v>
      </c>
      <c r="I126" s="89" t="s">
        <v>2</v>
      </c>
      <c r="J126" s="47"/>
    </row>
    <row r="127" spans="1:10" s="16" customFormat="1" ht="18.75">
      <c r="A127" s="56"/>
      <c r="B127" s="30" t="s">
        <v>157</v>
      </c>
      <c r="C127" s="93">
        <v>160</v>
      </c>
      <c r="D127" s="91">
        <f aca="true" t="shared" si="31" ref="D127:D144">C127*$H$10</f>
        <v>10400</v>
      </c>
      <c r="E127" s="40">
        <f>D127*1.07</f>
        <v>11128</v>
      </c>
      <c r="F127" s="40">
        <f aca="true" t="shared" si="32" ref="F127:F144">E127*1.1</f>
        <v>12240.800000000001</v>
      </c>
      <c r="G127" s="41">
        <f aca="true" t="shared" si="33" ref="G127:G144">(F127/E127)-100%</f>
        <v>0.10000000000000009</v>
      </c>
      <c r="H127" s="40">
        <v>13790.4</v>
      </c>
      <c r="I127" s="41">
        <f aca="true" t="shared" si="34" ref="I127:I144">(H127/E127)-100%</f>
        <v>0.2392523364485981</v>
      </c>
      <c r="J127" s="13"/>
    </row>
    <row r="128" spans="1:10" s="16" customFormat="1" ht="18.75">
      <c r="A128" s="56"/>
      <c r="B128" s="30" t="s">
        <v>158</v>
      </c>
      <c r="C128" s="93">
        <v>160</v>
      </c>
      <c r="D128" s="91">
        <f t="shared" si="31"/>
        <v>10400</v>
      </c>
      <c r="E128" s="40">
        <f aca="true" t="shared" si="35" ref="E128:E144">D128*1.07</f>
        <v>11128</v>
      </c>
      <c r="F128" s="40">
        <f t="shared" si="32"/>
        <v>12240.800000000001</v>
      </c>
      <c r="G128" s="41">
        <f t="shared" si="33"/>
        <v>0.10000000000000009</v>
      </c>
      <c r="H128" s="40">
        <v>13790.4</v>
      </c>
      <c r="I128" s="41">
        <f t="shared" si="34"/>
        <v>0.2392523364485981</v>
      </c>
      <c r="J128" s="13"/>
    </row>
    <row r="129" spans="1:10" s="16" customFormat="1" ht="18.75">
      <c r="A129" s="56"/>
      <c r="B129" s="30" t="s">
        <v>159</v>
      </c>
      <c r="C129" s="93">
        <v>110</v>
      </c>
      <c r="D129" s="91">
        <f t="shared" si="31"/>
        <v>7150</v>
      </c>
      <c r="E129" s="40">
        <f t="shared" si="35"/>
        <v>7650.5</v>
      </c>
      <c r="F129" s="40">
        <f t="shared" si="32"/>
        <v>8415.550000000001</v>
      </c>
      <c r="G129" s="41">
        <f t="shared" si="33"/>
        <v>0.10000000000000009</v>
      </c>
      <c r="H129" s="40">
        <v>9480.9</v>
      </c>
      <c r="I129" s="41">
        <f t="shared" si="34"/>
        <v>0.2392523364485981</v>
      </c>
      <c r="J129" s="13"/>
    </row>
    <row r="130" spans="1:10" s="16" customFormat="1" ht="18.75">
      <c r="A130" s="56"/>
      <c r="B130" s="30" t="s">
        <v>160</v>
      </c>
      <c r="C130" s="93">
        <v>110</v>
      </c>
      <c r="D130" s="91">
        <f t="shared" si="31"/>
        <v>7150</v>
      </c>
      <c r="E130" s="40">
        <f t="shared" si="35"/>
        <v>7650.5</v>
      </c>
      <c r="F130" s="40">
        <f t="shared" si="32"/>
        <v>8415.550000000001</v>
      </c>
      <c r="G130" s="41">
        <f t="shared" si="33"/>
        <v>0.10000000000000009</v>
      </c>
      <c r="H130" s="40">
        <v>9480.9</v>
      </c>
      <c r="I130" s="41">
        <f t="shared" si="34"/>
        <v>0.2392523364485981</v>
      </c>
      <c r="J130" s="13"/>
    </row>
    <row r="131" spans="1:10" s="16" customFormat="1" ht="18.75">
      <c r="A131" s="56"/>
      <c r="B131" s="30" t="s">
        <v>101</v>
      </c>
      <c r="C131" s="93">
        <v>190</v>
      </c>
      <c r="D131" s="91">
        <f t="shared" si="31"/>
        <v>12350</v>
      </c>
      <c r="E131" s="40">
        <f t="shared" si="35"/>
        <v>13214.5</v>
      </c>
      <c r="F131" s="40">
        <f t="shared" si="32"/>
        <v>14535.95</v>
      </c>
      <c r="G131" s="41">
        <f t="shared" si="33"/>
        <v>0.10000000000000009</v>
      </c>
      <c r="H131" s="40">
        <v>16376.1</v>
      </c>
      <c r="I131" s="41">
        <f t="shared" si="34"/>
        <v>0.2392523364485981</v>
      </c>
      <c r="J131" s="13"/>
    </row>
    <row r="132" spans="1:10" s="16" customFormat="1" ht="18.75">
      <c r="A132" s="56"/>
      <c r="B132" s="30" t="s">
        <v>102</v>
      </c>
      <c r="C132" s="93">
        <v>190</v>
      </c>
      <c r="D132" s="91">
        <f t="shared" si="31"/>
        <v>12350</v>
      </c>
      <c r="E132" s="40">
        <f t="shared" si="35"/>
        <v>13214.5</v>
      </c>
      <c r="F132" s="40">
        <f t="shared" si="32"/>
        <v>14535.95</v>
      </c>
      <c r="G132" s="41">
        <f t="shared" si="33"/>
        <v>0.10000000000000009</v>
      </c>
      <c r="H132" s="40">
        <v>16376.1</v>
      </c>
      <c r="I132" s="41">
        <f t="shared" si="34"/>
        <v>0.2392523364485981</v>
      </c>
      <c r="J132" s="13"/>
    </row>
    <row r="133" spans="1:10" s="16" customFormat="1" ht="37.5">
      <c r="A133" s="60"/>
      <c r="B133" s="30" t="s">
        <v>103</v>
      </c>
      <c r="C133" s="93">
        <v>15</v>
      </c>
      <c r="D133" s="91">
        <f t="shared" si="31"/>
        <v>975</v>
      </c>
      <c r="E133" s="40">
        <f t="shared" si="35"/>
        <v>1043.25</v>
      </c>
      <c r="F133" s="40">
        <f t="shared" si="32"/>
        <v>1147.575</v>
      </c>
      <c r="G133" s="41">
        <f t="shared" si="33"/>
        <v>0.10000000000000009</v>
      </c>
      <c r="H133" s="40">
        <v>1292.8500000000001</v>
      </c>
      <c r="I133" s="41">
        <f t="shared" si="34"/>
        <v>0.23925233644859834</v>
      </c>
      <c r="J133" s="13"/>
    </row>
    <row r="134" spans="1:10" s="16" customFormat="1" ht="37.5">
      <c r="A134" s="57"/>
      <c r="B134" s="30" t="s">
        <v>104</v>
      </c>
      <c r="C134" s="93">
        <v>224</v>
      </c>
      <c r="D134" s="91">
        <f t="shared" si="31"/>
        <v>14560</v>
      </c>
      <c r="E134" s="40">
        <f t="shared" si="35"/>
        <v>15579.2</v>
      </c>
      <c r="F134" s="40">
        <f t="shared" si="32"/>
        <v>17137.120000000003</v>
      </c>
      <c r="G134" s="41">
        <f t="shared" si="33"/>
        <v>0.10000000000000009</v>
      </c>
      <c r="H134" s="40">
        <v>19306.56</v>
      </c>
      <c r="I134" s="41">
        <f t="shared" si="34"/>
        <v>0.2392523364485981</v>
      </c>
      <c r="J134" s="13"/>
    </row>
    <row r="135" spans="1:10" s="16" customFormat="1" ht="37.5">
      <c r="A135" s="60"/>
      <c r="B135" s="30" t="s">
        <v>105</v>
      </c>
      <c r="C135" s="93">
        <v>115</v>
      </c>
      <c r="D135" s="91">
        <f t="shared" si="31"/>
        <v>7475</v>
      </c>
      <c r="E135" s="40">
        <f t="shared" si="35"/>
        <v>7998.250000000001</v>
      </c>
      <c r="F135" s="40">
        <f t="shared" si="32"/>
        <v>8798.075000000003</v>
      </c>
      <c r="G135" s="41">
        <f t="shared" si="33"/>
        <v>0.10000000000000009</v>
      </c>
      <c r="H135" s="40">
        <v>9911.85</v>
      </c>
      <c r="I135" s="41">
        <f t="shared" si="34"/>
        <v>0.2392523364485981</v>
      </c>
      <c r="J135" s="13"/>
    </row>
    <row r="136" spans="1:10" s="16" customFormat="1" ht="18.75">
      <c r="A136" s="58"/>
      <c r="B136" s="30" t="s">
        <v>112</v>
      </c>
      <c r="C136" s="93">
        <v>5</v>
      </c>
      <c r="D136" s="91">
        <f t="shared" si="31"/>
        <v>325</v>
      </c>
      <c r="E136" s="40">
        <f t="shared" si="35"/>
        <v>347.75</v>
      </c>
      <c r="F136" s="40">
        <f t="shared" si="32"/>
        <v>382.52500000000003</v>
      </c>
      <c r="G136" s="41">
        <f t="shared" si="33"/>
        <v>0.10000000000000009</v>
      </c>
      <c r="H136" s="40">
        <v>430.95</v>
      </c>
      <c r="I136" s="41">
        <f t="shared" si="34"/>
        <v>0.2392523364485981</v>
      </c>
      <c r="J136" s="13"/>
    </row>
    <row r="137" spans="1:10" s="16" customFormat="1" ht="18.75">
      <c r="A137" s="60"/>
      <c r="B137" s="30" t="s">
        <v>113</v>
      </c>
      <c r="C137" s="93">
        <v>4</v>
      </c>
      <c r="D137" s="91">
        <f t="shared" si="31"/>
        <v>260</v>
      </c>
      <c r="E137" s="40">
        <f t="shared" si="35"/>
        <v>278.2</v>
      </c>
      <c r="F137" s="40">
        <f t="shared" si="32"/>
        <v>306.02000000000004</v>
      </c>
      <c r="G137" s="41">
        <f t="shared" si="33"/>
        <v>0.10000000000000009</v>
      </c>
      <c r="H137" s="40">
        <v>344.76</v>
      </c>
      <c r="I137" s="41">
        <f t="shared" si="34"/>
        <v>0.2392523364485981</v>
      </c>
      <c r="J137" s="13"/>
    </row>
    <row r="138" spans="1:10" s="16" customFormat="1" ht="18.75">
      <c r="A138" s="58"/>
      <c r="B138" s="30" t="s">
        <v>114</v>
      </c>
      <c r="C138" s="93">
        <v>4</v>
      </c>
      <c r="D138" s="91">
        <f t="shared" si="31"/>
        <v>260</v>
      </c>
      <c r="E138" s="40">
        <f t="shared" si="35"/>
        <v>278.2</v>
      </c>
      <c r="F138" s="40">
        <f t="shared" si="32"/>
        <v>306.02000000000004</v>
      </c>
      <c r="G138" s="41">
        <f t="shared" si="33"/>
        <v>0.10000000000000009</v>
      </c>
      <c r="H138" s="40">
        <v>344.76</v>
      </c>
      <c r="I138" s="41">
        <f t="shared" si="34"/>
        <v>0.2392523364485981</v>
      </c>
      <c r="J138" s="13"/>
    </row>
    <row r="139" spans="1:10" s="16" customFormat="1" ht="18.75">
      <c r="A139" s="60"/>
      <c r="B139" s="30" t="s">
        <v>115</v>
      </c>
      <c r="C139" s="93">
        <v>3</v>
      </c>
      <c r="D139" s="91">
        <f t="shared" si="31"/>
        <v>195</v>
      </c>
      <c r="E139" s="40">
        <f t="shared" si="35"/>
        <v>208.65</v>
      </c>
      <c r="F139" s="40">
        <f t="shared" si="32"/>
        <v>229.51500000000001</v>
      </c>
      <c r="G139" s="41">
        <f t="shared" si="33"/>
        <v>0.10000000000000009</v>
      </c>
      <c r="H139" s="40">
        <v>258.57</v>
      </c>
      <c r="I139" s="41">
        <f t="shared" si="34"/>
        <v>0.2392523364485981</v>
      </c>
      <c r="J139" s="13"/>
    </row>
    <row r="140" spans="1:10" s="16" customFormat="1" ht="18.75">
      <c r="A140" s="58"/>
      <c r="B140" s="30" t="s">
        <v>116</v>
      </c>
      <c r="C140" s="94">
        <v>2.5</v>
      </c>
      <c r="D140" s="91">
        <f t="shared" si="31"/>
        <v>162.5</v>
      </c>
      <c r="E140" s="40">
        <f t="shared" si="35"/>
        <v>173.875</v>
      </c>
      <c r="F140" s="40">
        <f t="shared" si="32"/>
        <v>191.26250000000002</v>
      </c>
      <c r="G140" s="41">
        <f t="shared" si="33"/>
        <v>0.10000000000000009</v>
      </c>
      <c r="H140" s="40">
        <v>215.475</v>
      </c>
      <c r="I140" s="41">
        <f t="shared" si="34"/>
        <v>0.2392523364485981</v>
      </c>
      <c r="J140" s="13"/>
    </row>
    <row r="141" spans="1:10" s="16" customFormat="1" ht="37.5">
      <c r="A141" s="57"/>
      <c r="B141" s="30" t="s">
        <v>117</v>
      </c>
      <c r="C141" s="94">
        <v>1</v>
      </c>
      <c r="D141" s="91">
        <f t="shared" si="31"/>
        <v>65</v>
      </c>
      <c r="E141" s="40">
        <f t="shared" si="35"/>
        <v>69.55</v>
      </c>
      <c r="F141" s="40">
        <f t="shared" si="32"/>
        <v>76.50500000000001</v>
      </c>
      <c r="G141" s="41">
        <f t="shared" si="33"/>
        <v>0.10000000000000009</v>
      </c>
      <c r="H141" s="40">
        <v>86.19</v>
      </c>
      <c r="I141" s="41">
        <f t="shared" si="34"/>
        <v>0.2392523364485981</v>
      </c>
      <c r="J141" s="13"/>
    </row>
    <row r="142" spans="1:10" s="16" customFormat="1" ht="37.5">
      <c r="A142" s="57"/>
      <c r="B142" s="30" t="s">
        <v>118</v>
      </c>
      <c r="C142" s="94">
        <v>0.8</v>
      </c>
      <c r="D142" s="91">
        <f t="shared" si="31"/>
        <v>52</v>
      </c>
      <c r="E142" s="40">
        <f t="shared" si="35"/>
        <v>55.64</v>
      </c>
      <c r="F142" s="40">
        <f t="shared" si="32"/>
        <v>61.20400000000001</v>
      </c>
      <c r="G142" s="41">
        <f t="shared" si="33"/>
        <v>0.10000000000000009</v>
      </c>
      <c r="H142" s="40">
        <v>68.952</v>
      </c>
      <c r="I142" s="41">
        <f t="shared" si="34"/>
        <v>0.2392523364485981</v>
      </c>
      <c r="J142" s="13"/>
    </row>
    <row r="143" spans="1:10" s="16" customFormat="1" ht="37.5">
      <c r="A143" s="57"/>
      <c r="B143" s="30" t="s">
        <v>119</v>
      </c>
      <c r="C143" s="94">
        <v>1</v>
      </c>
      <c r="D143" s="91">
        <f t="shared" si="31"/>
        <v>65</v>
      </c>
      <c r="E143" s="40">
        <f t="shared" si="35"/>
        <v>69.55</v>
      </c>
      <c r="F143" s="40">
        <f t="shared" si="32"/>
        <v>76.50500000000001</v>
      </c>
      <c r="G143" s="41">
        <f t="shared" si="33"/>
        <v>0.10000000000000009</v>
      </c>
      <c r="H143" s="40">
        <v>86.19</v>
      </c>
      <c r="I143" s="41">
        <f t="shared" si="34"/>
        <v>0.2392523364485981</v>
      </c>
      <c r="J143" s="13"/>
    </row>
    <row r="144" spans="1:10" s="16" customFormat="1" ht="37.5">
      <c r="A144" s="57"/>
      <c r="B144" s="30" t="s">
        <v>120</v>
      </c>
      <c r="C144" s="94">
        <v>0.8</v>
      </c>
      <c r="D144" s="91">
        <f t="shared" si="31"/>
        <v>52</v>
      </c>
      <c r="E144" s="40">
        <f t="shared" si="35"/>
        <v>55.64</v>
      </c>
      <c r="F144" s="40">
        <f t="shared" si="32"/>
        <v>61.20400000000001</v>
      </c>
      <c r="G144" s="41">
        <f t="shared" si="33"/>
        <v>0.10000000000000009</v>
      </c>
      <c r="H144" s="40">
        <v>68.952</v>
      </c>
      <c r="I144" s="41">
        <f t="shared" si="34"/>
        <v>0.2392523364485981</v>
      </c>
      <c r="J144" s="13"/>
    </row>
    <row r="145" spans="2:10" ht="18.75">
      <c r="B145" s="101" t="s">
        <v>16</v>
      </c>
      <c r="C145" s="101"/>
      <c r="D145" s="101"/>
      <c r="E145" s="101"/>
      <c r="F145" s="101"/>
      <c r="G145" s="101"/>
      <c r="H145" s="101"/>
      <c r="I145" s="101"/>
      <c r="J145" s="10"/>
    </row>
    <row r="146" spans="1:9" s="10" customFormat="1" ht="73.5" customHeight="1">
      <c r="A146" s="47"/>
      <c r="B146" s="85" t="s">
        <v>0</v>
      </c>
      <c r="C146" s="86" t="s">
        <v>56</v>
      </c>
      <c r="D146" s="87" t="s">
        <v>57</v>
      </c>
      <c r="E146" s="88" t="s">
        <v>183</v>
      </c>
      <c r="F146" s="88" t="s">
        <v>34</v>
      </c>
      <c r="G146" s="89" t="s">
        <v>2</v>
      </c>
      <c r="H146" s="3" t="s">
        <v>187</v>
      </c>
      <c r="I146" s="89" t="s">
        <v>2</v>
      </c>
    </row>
    <row r="147" spans="2:10" ht="47.25" customHeight="1">
      <c r="B147" s="30" t="s">
        <v>170</v>
      </c>
      <c r="C147" s="92">
        <v>990</v>
      </c>
      <c r="D147" s="91">
        <f>C147*$H$10</f>
        <v>64350</v>
      </c>
      <c r="E147" s="40">
        <f>D147*1.07</f>
        <v>68854.5</v>
      </c>
      <c r="F147" s="40">
        <f>E147*1.1</f>
        <v>75739.95000000001</v>
      </c>
      <c r="G147" s="41">
        <f>(F147/E147)-100%</f>
        <v>0.10000000000000009</v>
      </c>
      <c r="H147" s="40">
        <f>E147*1.26</f>
        <v>86756.67</v>
      </c>
      <c r="I147" s="41">
        <f>(H147/E147)-100%</f>
        <v>0.26</v>
      </c>
      <c r="J147" s="13"/>
    </row>
    <row r="148" spans="1:10" s="12" customFormat="1" ht="18.75">
      <c r="A148" s="45"/>
      <c r="B148" s="30" t="s">
        <v>171</v>
      </c>
      <c r="C148" s="92">
        <v>1060</v>
      </c>
      <c r="D148" s="91">
        <f>C148*$H$10</f>
        <v>68900</v>
      </c>
      <c r="E148" s="40">
        <f>D148*1.07</f>
        <v>73723</v>
      </c>
      <c r="F148" s="40">
        <f>E148*1.1</f>
        <v>81095.3</v>
      </c>
      <c r="G148" s="41">
        <f>(F148/E148)-100%</f>
        <v>0.10000000000000009</v>
      </c>
      <c r="H148" s="40">
        <f>E148*1.26</f>
        <v>92890.98</v>
      </c>
      <c r="I148" s="41">
        <f>(H148/E148)-100%</f>
        <v>0.26</v>
      </c>
      <c r="J148" s="13"/>
    </row>
    <row r="149" spans="1:10" s="12" customFormat="1" ht="18.75">
      <c r="A149" s="45"/>
      <c r="B149" s="30" t="s">
        <v>172</v>
      </c>
      <c r="C149" s="92">
        <v>1150</v>
      </c>
      <c r="D149" s="91">
        <f>C149*$H$10</f>
        <v>74750</v>
      </c>
      <c r="E149" s="40">
        <f>D149*1.07</f>
        <v>79982.5</v>
      </c>
      <c r="F149" s="40">
        <f>E149*1.1</f>
        <v>87980.75</v>
      </c>
      <c r="G149" s="41">
        <f>(F149/E149)-100%</f>
        <v>0.10000000000000009</v>
      </c>
      <c r="H149" s="40">
        <f>E149*1.26</f>
        <v>100777.95</v>
      </c>
      <c r="I149" s="41">
        <f>(H149/E149)-100%</f>
        <v>0.26</v>
      </c>
      <c r="J149" s="13"/>
    </row>
    <row r="150" spans="2:10" ht="18.75">
      <c r="B150" s="30" t="s">
        <v>173</v>
      </c>
      <c r="C150" s="92">
        <v>1100</v>
      </c>
      <c r="D150" s="91">
        <f>C150*$H$10</f>
        <v>71500</v>
      </c>
      <c r="E150" s="40">
        <f>D150*1.07</f>
        <v>76505</v>
      </c>
      <c r="F150" s="40">
        <f>E150*1.1</f>
        <v>84155.5</v>
      </c>
      <c r="G150" s="41">
        <f>(F150/E150)-100%</f>
        <v>0.10000000000000009</v>
      </c>
      <c r="H150" s="40">
        <f>E150*1.26</f>
        <v>96396.3</v>
      </c>
      <c r="I150" s="41">
        <f>(H150/E150)-100%</f>
        <v>0.26</v>
      </c>
      <c r="J150" s="13"/>
    </row>
    <row r="151" spans="1:10" s="9" customFormat="1" ht="18.75">
      <c r="A151" s="47"/>
      <c r="B151" s="101" t="s">
        <v>174</v>
      </c>
      <c r="C151" s="101"/>
      <c r="D151" s="101"/>
      <c r="E151" s="101"/>
      <c r="F151" s="101"/>
      <c r="G151" s="101"/>
      <c r="H151" s="101"/>
      <c r="I151" s="101"/>
      <c r="J151" s="13"/>
    </row>
    <row r="152" spans="1:10" s="46" customFormat="1" ht="75">
      <c r="A152" s="47"/>
      <c r="B152" s="85" t="s">
        <v>0</v>
      </c>
      <c r="C152" s="86" t="s">
        <v>56</v>
      </c>
      <c r="D152" s="87" t="s">
        <v>57</v>
      </c>
      <c r="E152" s="88" t="s">
        <v>183</v>
      </c>
      <c r="F152" s="88" t="s">
        <v>34</v>
      </c>
      <c r="G152" s="89" t="s">
        <v>2</v>
      </c>
      <c r="H152" s="3" t="s">
        <v>187</v>
      </c>
      <c r="I152" s="89" t="s">
        <v>2</v>
      </c>
      <c r="J152" s="47"/>
    </row>
    <row r="153" spans="1:10" s="9" customFormat="1" ht="37.5">
      <c r="A153" s="47"/>
      <c r="B153" s="30" t="s">
        <v>59</v>
      </c>
      <c r="C153" s="95">
        <v>160</v>
      </c>
      <c r="D153" s="91">
        <f>C153*$H$10</f>
        <v>10400</v>
      </c>
      <c r="E153" s="40">
        <f>D153*1.07</f>
        <v>11128</v>
      </c>
      <c r="F153" s="40">
        <f>E153*1.1</f>
        <v>12240.800000000001</v>
      </c>
      <c r="G153" s="41">
        <f>(F153/E153)-100%</f>
        <v>0.10000000000000009</v>
      </c>
      <c r="H153" s="40">
        <f>E153*1.26</f>
        <v>14021.28</v>
      </c>
      <c r="I153" s="41">
        <f aca="true" t="shared" si="36" ref="I153:I177">(H153/E153)-100%</f>
        <v>0.26</v>
      </c>
      <c r="J153" s="10"/>
    </row>
    <row r="154" spans="1:10" s="9" customFormat="1" ht="57" customHeight="1">
      <c r="A154" s="47"/>
      <c r="B154" s="30" t="s">
        <v>60</v>
      </c>
      <c r="C154" s="95">
        <v>167</v>
      </c>
      <c r="D154" s="91">
        <f aca="true" t="shared" si="37" ref="D154:D177">C154*$H$10</f>
        <v>10855</v>
      </c>
      <c r="E154" s="40">
        <f aca="true" t="shared" si="38" ref="E154:E177">D154*1.07</f>
        <v>11614.85</v>
      </c>
      <c r="F154" s="40">
        <f aca="true" t="shared" si="39" ref="F154:F177">E154*1.1</f>
        <v>12776.335000000001</v>
      </c>
      <c r="G154" s="41">
        <f aca="true" t="shared" si="40" ref="G154:G177">(F154/E154)-100%</f>
        <v>0.10000000000000009</v>
      </c>
      <c r="H154" s="40">
        <f aca="true" t="shared" si="41" ref="H154:H177">E154*1.26</f>
        <v>14634.711000000001</v>
      </c>
      <c r="I154" s="41">
        <f t="shared" si="36"/>
        <v>0.26</v>
      </c>
      <c r="J154" s="13"/>
    </row>
    <row r="155" spans="1:10" s="9" customFormat="1" ht="57" customHeight="1">
      <c r="A155" s="47"/>
      <c r="B155" s="30" t="s">
        <v>61</v>
      </c>
      <c r="C155" s="95">
        <v>176</v>
      </c>
      <c r="D155" s="91">
        <f t="shared" si="37"/>
        <v>11440</v>
      </c>
      <c r="E155" s="40">
        <f t="shared" si="38"/>
        <v>12240.800000000001</v>
      </c>
      <c r="F155" s="40">
        <f t="shared" si="39"/>
        <v>13464.880000000003</v>
      </c>
      <c r="G155" s="41">
        <f t="shared" si="40"/>
        <v>0.10000000000000009</v>
      </c>
      <c r="H155" s="40">
        <f t="shared" si="41"/>
        <v>15423.408000000001</v>
      </c>
      <c r="I155" s="41">
        <f t="shared" si="36"/>
        <v>0.26</v>
      </c>
      <c r="J155" s="13"/>
    </row>
    <row r="156" spans="1:10" s="9" customFormat="1" ht="57" customHeight="1">
      <c r="A156" s="47"/>
      <c r="B156" s="30" t="s">
        <v>62</v>
      </c>
      <c r="C156" s="95">
        <v>36.5</v>
      </c>
      <c r="D156" s="91">
        <f t="shared" si="37"/>
        <v>2372.5</v>
      </c>
      <c r="E156" s="40">
        <f t="shared" si="38"/>
        <v>2538.5750000000003</v>
      </c>
      <c r="F156" s="40">
        <f t="shared" si="39"/>
        <v>2792.4325000000003</v>
      </c>
      <c r="G156" s="41">
        <f t="shared" si="40"/>
        <v>0.10000000000000009</v>
      </c>
      <c r="H156" s="40">
        <f t="shared" si="41"/>
        <v>3198.6045000000004</v>
      </c>
      <c r="I156" s="41">
        <f t="shared" si="36"/>
        <v>0.26</v>
      </c>
      <c r="J156" s="13"/>
    </row>
    <row r="157" spans="1:10" s="9" customFormat="1" ht="57" customHeight="1">
      <c r="A157" s="47"/>
      <c r="B157" s="30" t="s">
        <v>63</v>
      </c>
      <c r="C157" s="95">
        <v>39.5</v>
      </c>
      <c r="D157" s="91">
        <f t="shared" si="37"/>
        <v>2567.5</v>
      </c>
      <c r="E157" s="40">
        <f t="shared" si="38"/>
        <v>2747.2250000000004</v>
      </c>
      <c r="F157" s="40">
        <f t="shared" si="39"/>
        <v>3021.9475000000007</v>
      </c>
      <c r="G157" s="41">
        <f t="shared" si="40"/>
        <v>0.10000000000000009</v>
      </c>
      <c r="H157" s="40">
        <f t="shared" si="41"/>
        <v>3461.5035000000003</v>
      </c>
      <c r="I157" s="41">
        <f t="shared" si="36"/>
        <v>0.26</v>
      </c>
      <c r="J157" s="13"/>
    </row>
    <row r="158" spans="1:10" s="9" customFormat="1" ht="57" customHeight="1">
      <c r="A158" s="47"/>
      <c r="B158" s="30" t="s">
        <v>64</v>
      </c>
      <c r="C158" s="95">
        <v>42</v>
      </c>
      <c r="D158" s="91">
        <f t="shared" si="37"/>
        <v>2730</v>
      </c>
      <c r="E158" s="40">
        <f t="shared" si="38"/>
        <v>2921.1000000000004</v>
      </c>
      <c r="F158" s="40">
        <f t="shared" si="39"/>
        <v>3213.2100000000005</v>
      </c>
      <c r="G158" s="41">
        <f t="shared" si="40"/>
        <v>0.10000000000000009</v>
      </c>
      <c r="H158" s="40">
        <f t="shared" si="41"/>
        <v>3680.5860000000007</v>
      </c>
      <c r="I158" s="41">
        <f t="shared" si="36"/>
        <v>0.26</v>
      </c>
      <c r="J158" s="13"/>
    </row>
    <row r="159" spans="1:10" s="9" customFormat="1" ht="57" customHeight="1">
      <c r="A159" s="47"/>
      <c r="B159" s="30" t="s">
        <v>65</v>
      </c>
      <c r="C159" s="95">
        <v>126</v>
      </c>
      <c r="D159" s="91">
        <f t="shared" si="37"/>
        <v>8190</v>
      </c>
      <c r="E159" s="40">
        <f t="shared" si="38"/>
        <v>8763.300000000001</v>
      </c>
      <c r="F159" s="40">
        <f t="shared" si="39"/>
        <v>9639.630000000003</v>
      </c>
      <c r="G159" s="41">
        <f t="shared" si="40"/>
        <v>0.10000000000000009</v>
      </c>
      <c r="H159" s="40">
        <f t="shared" si="41"/>
        <v>11041.758000000002</v>
      </c>
      <c r="I159" s="41">
        <f t="shared" si="36"/>
        <v>0.26</v>
      </c>
      <c r="J159" s="13"/>
    </row>
    <row r="160" spans="1:10" s="16" customFormat="1" ht="57" customHeight="1">
      <c r="A160" s="47"/>
      <c r="B160" s="30" t="s">
        <v>66</v>
      </c>
      <c r="C160" s="95">
        <v>133</v>
      </c>
      <c r="D160" s="91">
        <f t="shared" si="37"/>
        <v>8645</v>
      </c>
      <c r="E160" s="40">
        <f t="shared" si="38"/>
        <v>9250.15</v>
      </c>
      <c r="F160" s="40">
        <f t="shared" si="39"/>
        <v>10175.165</v>
      </c>
      <c r="G160" s="41">
        <f t="shared" si="40"/>
        <v>0.10000000000000009</v>
      </c>
      <c r="H160" s="40">
        <f t="shared" si="41"/>
        <v>11655.189</v>
      </c>
      <c r="I160" s="41">
        <f t="shared" si="36"/>
        <v>0.26</v>
      </c>
      <c r="J160" s="13"/>
    </row>
    <row r="161" spans="1:10" s="16" customFormat="1" ht="57" customHeight="1">
      <c r="A161" s="47"/>
      <c r="B161" s="30" t="s">
        <v>67</v>
      </c>
      <c r="C161" s="95">
        <v>140</v>
      </c>
      <c r="D161" s="91">
        <f t="shared" si="37"/>
        <v>9100</v>
      </c>
      <c r="E161" s="40">
        <f t="shared" si="38"/>
        <v>9737</v>
      </c>
      <c r="F161" s="40">
        <f t="shared" si="39"/>
        <v>10710.7</v>
      </c>
      <c r="G161" s="41">
        <f t="shared" si="40"/>
        <v>0.10000000000000009</v>
      </c>
      <c r="H161" s="40">
        <f t="shared" si="41"/>
        <v>12268.62</v>
      </c>
      <c r="I161" s="41">
        <f t="shared" si="36"/>
        <v>0.26</v>
      </c>
      <c r="J161" s="13"/>
    </row>
    <row r="162" spans="1:10" s="16" customFormat="1" ht="57" customHeight="1">
      <c r="A162" s="47"/>
      <c r="B162" s="30" t="s">
        <v>68</v>
      </c>
      <c r="C162" s="95">
        <v>18</v>
      </c>
      <c r="D162" s="91">
        <f t="shared" si="37"/>
        <v>1170</v>
      </c>
      <c r="E162" s="40">
        <f t="shared" si="38"/>
        <v>1251.9</v>
      </c>
      <c r="F162" s="40">
        <f t="shared" si="39"/>
        <v>1377.0900000000001</v>
      </c>
      <c r="G162" s="41">
        <f t="shared" si="40"/>
        <v>0.10000000000000009</v>
      </c>
      <c r="H162" s="40">
        <f t="shared" si="41"/>
        <v>1577.3940000000002</v>
      </c>
      <c r="I162" s="41">
        <f t="shared" si="36"/>
        <v>0.26</v>
      </c>
      <c r="J162" s="13"/>
    </row>
    <row r="163" spans="1:10" s="16" customFormat="1" ht="57" customHeight="1">
      <c r="A163" s="47"/>
      <c r="B163" s="30" t="s">
        <v>69</v>
      </c>
      <c r="C163" s="95">
        <v>19.5</v>
      </c>
      <c r="D163" s="91">
        <f t="shared" si="37"/>
        <v>1267.5</v>
      </c>
      <c r="E163" s="40">
        <f t="shared" si="38"/>
        <v>1356.2250000000001</v>
      </c>
      <c r="F163" s="40">
        <f t="shared" si="39"/>
        <v>1491.8475000000003</v>
      </c>
      <c r="G163" s="41">
        <f t="shared" si="40"/>
        <v>0.10000000000000009</v>
      </c>
      <c r="H163" s="40">
        <f t="shared" si="41"/>
        <v>1708.8435000000002</v>
      </c>
      <c r="I163" s="41">
        <f t="shared" si="36"/>
        <v>0.26</v>
      </c>
      <c r="J163" s="13"/>
    </row>
    <row r="164" spans="1:10" s="16" customFormat="1" ht="57" customHeight="1">
      <c r="A164" s="47"/>
      <c r="B164" s="30" t="s">
        <v>70</v>
      </c>
      <c r="C164" s="95">
        <v>21</v>
      </c>
      <c r="D164" s="91">
        <f t="shared" si="37"/>
        <v>1365</v>
      </c>
      <c r="E164" s="40">
        <f t="shared" si="38"/>
        <v>1460.5500000000002</v>
      </c>
      <c r="F164" s="40">
        <f t="shared" si="39"/>
        <v>1606.6050000000002</v>
      </c>
      <c r="G164" s="41">
        <f t="shared" si="40"/>
        <v>0.10000000000000009</v>
      </c>
      <c r="H164" s="40">
        <f t="shared" si="41"/>
        <v>1840.2930000000003</v>
      </c>
      <c r="I164" s="41">
        <f t="shared" si="36"/>
        <v>0.26</v>
      </c>
      <c r="J164" s="13"/>
    </row>
    <row r="165" spans="1:10" s="16" customFormat="1" ht="57" customHeight="1">
      <c r="A165" s="47"/>
      <c r="B165" s="30" t="s">
        <v>71</v>
      </c>
      <c r="C165" s="95">
        <v>60</v>
      </c>
      <c r="D165" s="91">
        <f t="shared" si="37"/>
        <v>3900</v>
      </c>
      <c r="E165" s="40">
        <f t="shared" si="38"/>
        <v>4173</v>
      </c>
      <c r="F165" s="40">
        <f t="shared" si="39"/>
        <v>4590.3</v>
      </c>
      <c r="G165" s="41">
        <f t="shared" si="40"/>
        <v>0.10000000000000009</v>
      </c>
      <c r="H165" s="40">
        <f t="shared" si="41"/>
        <v>5257.9800000000005</v>
      </c>
      <c r="I165" s="41">
        <f t="shared" si="36"/>
        <v>0.26</v>
      </c>
      <c r="J165" s="13"/>
    </row>
    <row r="166" spans="1:10" s="16" customFormat="1" ht="57" customHeight="1">
      <c r="A166" s="47"/>
      <c r="B166" s="30" t="s">
        <v>72</v>
      </c>
      <c r="C166" s="95">
        <v>75</v>
      </c>
      <c r="D166" s="91">
        <f t="shared" si="37"/>
        <v>4875</v>
      </c>
      <c r="E166" s="40">
        <f t="shared" si="38"/>
        <v>5216.25</v>
      </c>
      <c r="F166" s="40">
        <f t="shared" si="39"/>
        <v>5737.875000000001</v>
      </c>
      <c r="G166" s="41">
        <f t="shared" si="40"/>
        <v>0.10000000000000009</v>
      </c>
      <c r="H166" s="40">
        <f t="shared" si="41"/>
        <v>6572.475</v>
      </c>
      <c r="I166" s="41">
        <f t="shared" si="36"/>
        <v>0.26</v>
      </c>
      <c r="J166" s="13"/>
    </row>
    <row r="167" spans="1:10" s="16" customFormat="1" ht="57" customHeight="1">
      <c r="A167" s="47"/>
      <c r="B167" s="30" t="s">
        <v>73</v>
      </c>
      <c r="C167" s="95">
        <v>75</v>
      </c>
      <c r="D167" s="91">
        <f t="shared" si="37"/>
        <v>4875</v>
      </c>
      <c r="E167" s="40">
        <f t="shared" si="38"/>
        <v>5216.25</v>
      </c>
      <c r="F167" s="40">
        <f t="shared" si="39"/>
        <v>5737.875000000001</v>
      </c>
      <c r="G167" s="41">
        <f t="shared" si="40"/>
        <v>0.10000000000000009</v>
      </c>
      <c r="H167" s="40">
        <f t="shared" si="41"/>
        <v>6572.475</v>
      </c>
      <c r="I167" s="41">
        <f t="shared" si="36"/>
        <v>0.26</v>
      </c>
      <c r="J167" s="13"/>
    </row>
    <row r="168" spans="1:10" s="16" customFormat="1" ht="57" customHeight="1">
      <c r="A168" s="47"/>
      <c r="B168" s="30" t="s">
        <v>74</v>
      </c>
      <c r="C168" s="95">
        <v>45</v>
      </c>
      <c r="D168" s="91">
        <f t="shared" si="37"/>
        <v>2925</v>
      </c>
      <c r="E168" s="40">
        <f t="shared" si="38"/>
        <v>3129.75</v>
      </c>
      <c r="F168" s="40">
        <f t="shared" si="39"/>
        <v>3442.7250000000004</v>
      </c>
      <c r="G168" s="41">
        <f t="shared" si="40"/>
        <v>0.10000000000000009</v>
      </c>
      <c r="H168" s="40">
        <f t="shared" si="41"/>
        <v>3943.485</v>
      </c>
      <c r="I168" s="41">
        <f t="shared" si="36"/>
        <v>0.26</v>
      </c>
      <c r="J168" s="13"/>
    </row>
    <row r="169" spans="1:10" s="16" customFormat="1" ht="57" customHeight="1">
      <c r="A169" s="47"/>
      <c r="B169" s="30" t="s">
        <v>75</v>
      </c>
      <c r="C169" s="95">
        <v>50</v>
      </c>
      <c r="D169" s="91">
        <f t="shared" si="37"/>
        <v>3250</v>
      </c>
      <c r="E169" s="40">
        <f t="shared" si="38"/>
        <v>3477.5</v>
      </c>
      <c r="F169" s="40">
        <f t="shared" si="39"/>
        <v>3825.2500000000005</v>
      </c>
      <c r="G169" s="41">
        <f t="shared" si="40"/>
        <v>0.10000000000000009</v>
      </c>
      <c r="H169" s="40">
        <f t="shared" si="41"/>
        <v>4381.65</v>
      </c>
      <c r="I169" s="41">
        <f t="shared" si="36"/>
        <v>0.2599999999999998</v>
      </c>
      <c r="J169" s="13"/>
    </row>
    <row r="170" spans="1:10" s="9" customFormat="1" ht="42" customHeight="1">
      <c r="A170" s="47"/>
      <c r="B170" s="30" t="s">
        <v>76</v>
      </c>
      <c r="C170" s="95">
        <v>55</v>
      </c>
      <c r="D170" s="91">
        <f t="shared" si="37"/>
        <v>3575</v>
      </c>
      <c r="E170" s="40">
        <f t="shared" si="38"/>
        <v>3825.25</v>
      </c>
      <c r="F170" s="40">
        <f t="shared" si="39"/>
        <v>4207.775000000001</v>
      </c>
      <c r="G170" s="41">
        <f t="shared" si="40"/>
        <v>0.10000000000000009</v>
      </c>
      <c r="H170" s="40">
        <f t="shared" si="41"/>
        <v>4819.815</v>
      </c>
      <c r="I170" s="41">
        <f t="shared" si="36"/>
        <v>0.2599999999999998</v>
      </c>
      <c r="J170" s="13"/>
    </row>
    <row r="171" spans="1:10" s="9" customFormat="1" ht="42" customHeight="1">
      <c r="A171" s="47"/>
      <c r="B171" s="30" t="s">
        <v>31</v>
      </c>
      <c r="C171" s="95">
        <v>7</v>
      </c>
      <c r="D171" s="91">
        <f t="shared" si="37"/>
        <v>455</v>
      </c>
      <c r="E171" s="40">
        <f t="shared" si="38"/>
        <v>486.85</v>
      </c>
      <c r="F171" s="40">
        <f t="shared" si="39"/>
        <v>535.5350000000001</v>
      </c>
      <c r="G171" s="41">
        <f t="shared" si="40"/>
        <v>0.10000000000000009</v>
      </c>
      <c r="H171" s="40">
        <f t="shared" si="41"/>
        <v>613.431</v>
      </c>
      <c r="I171" s="41">
        <f t="shared" si="36"/>
        <v>0.26</v>
      </c>
      <c r="J171" s="13"/>
    </row>
    <row r="172" spans="1:10" s="9" customFormat="1" ht="42" customHeight="1">
      <c r="A172" s="47"/>
      <c r="B172" s="30" t="s">
        <v>32</v>
      </c>
      <c r="C172" s="95">
        <v>10</v>
      </c>
      <c r="D172" s="91">
        <f t="shared" si="37"/>
        <v>650</v>
      </c>
      <c r="E172" s="40">
        <f t="shared" si="38"/>
        <v>695.5</v>
      </c>
      <c r="F172" s="40">
        <f t="shared" si="39"/>
        <v>765.0500000000001</v>
      </c>
      <c r="G172" s="41">
        <f t="shared" si="40"/>
        <v>0.10000000000000009</v>
      </c>
      <c r="H172" s="40">
        <f t="shared" si="41"/>
        <v>876.33</v>
      </c>
      <c r="I172" s="41">
        <f t="shared" si="36"/>
        <v>0.26</v>
      </c>
      <c r="J172" s="13"/>
    </row>
    <row r="173" spans="1:10" s="9" customFormat="1" ht="42" customHeight="1">
      <c r="A173" s="47"/>
      <c r="B173" s="30" t="s">
        <v>77</v>
      </c>
      <c r="C173" s="95">
        <v>11</v>
      </c>
      <c r="D173" s="91">
        <f t="shared" si="37"/>
        <v>715</v>
      </c>
      <c r="E173" s="40">
        <f t="shared" si="38"/>
        <v>765.0500000000001</v>
      </c>
      <c r="F173" s="40">
        <f t="shared" si="39"/>
        <v>841.5550000000002</v>
      </c>
      <c r="G173" s="41">
        <f t="shared" si="40"/>
        <v>0.10000000000000009</v>
      </c>
      <c r="H173" s="40">
        <f t="shared" si="41"/>
        <v>963.9630000000001</v>
      </c>
      <c r="I173" s="41">
        <f t="shared" si="36"/>
        <v>0.26</v>
      </c>
      <c r="J173" s="13"/>
    </row>
    <row r="174" spans="1:10" s="10" customFormat="1" ht="42" customHeight="1">
      <c r="A174" s="47"/>
      <c r="B174" s="30" t="s">
        <v>33</v>
      </c>
      <c r="C174" s="95">
        <v>12</v>
      </c>
      <c r="D174" s="91">
        <f t="shared" si="37"/>
        <v>780</v>
      </c>
      <c r="E174" s="40">
        <f t="shared" si="38"/>
        <v>834.6</v>
      </c>
      <c r="F174" s="40">
        <f t="shared" si="39"/>
        <v>918.0600000000001</v>
      </c>
      <c r="G174" s="41">
        <f t="shared" si="40"/>
        <v>0.10000000000000009</v>
      </c>
      <c r="H174" s="40">
        <f t="shared" si="41"/>
        <v>1051.596</v>
      </c>
      <c r="I174" s="41">
        <f t="shared" si="36"/>
        <v>0.26</v>
      </c>
      <c r="J174" s="13"/>
    </row>
    <row r="175" spans="1:10" s="10" customFormat="1" ht="37.5">
      <c r="A175" s="47"/>
      <c r="B175" s="30" t="s">
        <v>78</v>
      </c>
      <c r="C175" s="95">
        <v>4</v>
      </c>
      <c r="D175" s="91">
        <f t="shared" si="37"/>
        <v>260</v>
      </c>
      <c r="E175" s="40">
        <f t="shared" si="38"/>
        <v>278.2</v>
      </c>
      <c r="F175" s="40">
        <f t="shared" si="39"/>
        <v>306.02000000000004</v>
      </c>
      <c r="G175" s="41">
        <f t="shared" si="40"/>
        <v>0.10000000000000009</v>
      </c>
      <c r="H175" s="40">
        <f t="shared" si="41"/>
        <v>350.532</v>
      </c>
      <c r="I175" s="41">
        <f t="shared" si="36"/>
        <v>0.26</v>
      </c>
      <c r="J175" s="13"/>
    </row>
    <row r="176" spans="1:10" s="10" customFormat="1" ht="18.75">
      <c r="A176" s="47"/>
      <c r="B176" s="30" t="s">
        <v>79</v>
      </c>
      <c r="C176" s="95">
        <v>5</v>
      </c>
      <c r="D176" s="91">
        <f t="shared" si="37"/>
        <v>325</v>
      </c>
      <c r="E176" s="40">
        <f t="shared" si="38"/>
        <v>347.75</v>
      </c>
      <c r="F176" s="40">
        <f t="shared" si="39"/>
        <v>382.52500000000003</v>
      </c>
      <c r="G176" s="41">
        <f t="shared" si="40"/>
        <v>0.10000000000000009</v>
      </c>
      <c r="H176" s="40">
        <f t="shared" si="41"/>
        <v>438.165</v>
      </c>
      <c r="I176" s="41">
        <f t="shared" si="36"/>
        <v>0.26</v>
      </c>
      <c r="J176" s="13"/>
    </row>
    <row r="177" spans="1:10" s="10" customFormat="1" ht="18.75">
      <c r="A177" s="47"/>
      <c r="B177" s="30" t="s">
        <v>80</v>
      </c>
      <c r="C177" s="95">
        <v>6</v>
      </c>
      <c r="D177" s="91">
        <f t="shared" si="37"/>
        <v>390</v>
      </c>
      <c r="E177" s="40">
        <f t="shared" si="38"/>
        <v>417.3</v>
      </c>
      <c r="F177" s="40">
        <f t="shared" si="39"/>
        <v>459.03000000000003</v>
      </c>
      <c r="G177" s="41">
        <f t="shared" si="40"/>
        <v>0.10000000000000009</v>
      </c>
      <c r="H177" s="40">
        <f t="shared" si="41"/>
        <v>525.798</v>
      </c>
      <c r="I177" s="41">
        <f t="shared" si="36"/>
        <v>0.26</v>
      </c>
      <c r="J177" s="13"/>
    </row>
    <row r="178" spans="1:10" s="10" customFormat="1" ht="18.75">
      <c r="A178" s="47"/>
      <c r="B178" s="30"/>
      <c r="C178" s="22"/>
      <c r="D178" s="17"/>
      <c r="E178" s="40"/>
      <c r="F178" s="40"/>
      <c r="G178" s="41"/>
      <c r="H178" s="40"/>
      <c r="I178" s="41"/>
      <c r="J178" s="13"/>
    </row>
    <row r="179" spans="1:10" s="16" customFormat="1" ht="18.75">
      <c r="A179" s="47"/>
      <c r="B179" s="101" t="s">
        <v>141</v>
      </c>
      <c r="C179" s="101"/>
      <c r="D179" s="101"/>
      <c r="E179" s="101"/>
      <c r="F179" s="101"/>
      <c r="G179" s="101"/>
      <c r="H179" s="101"/>
      <c r="I179" s="101"/>
      <c r="J179" s="13"/>
    </row>
    <row r="180" spans="1:10" s="16" customFormat="1" ht="18.75">
      <c r="A180" s="47"/>
      <c r="B180" s="30" t="s">
        <v>138</v>
      </c>
      <c r="C180" s="96">
        <v>855</v>
      </c>
      <c r="D180" s="17">
        <f>C180*$H$10</f>
        <v>55575</v>
      </c>
      <c r="E180" s="40">
        <f>D180*1.07</f>
        <v>59465.25</v>
      </c>
      <c r="F180" s="40">
        <f>E180*1.1</f>
        <v>65411.77500000001</v>
      </c>
      <c r="G180" s="41">
        <f>(F180/E180)-100%</f>
        <v>0.10000000000000009</v>
      </c>
      <c r="H180" s="40">
        <f>E180*1.23</f>
        <v>73142.25749999999</v>
      </c>
      <c r="I180" s="41">
        <f>(H180/E180)-100%</f>
        <v>0.22999999999999998</v>
      </c>
      <c r="J180" s="98"/>
    </row>
    <row r="181" spans="1:10" s="16" customFormat="1" ht="18.75">
      <c r="A181" s="47"/>
      <c r="B181" s="30" t="s">
        <v>139</v>
      </c>
      <c r="C181" s="96">
        <v>895</v>
      </c>
      <c r="D181" s="17">
        <f>C181*$H$10</f>
        <v>58175</v>
      </c>
      <c r="E181" s="40">
        <f>D181*1.07</f>
        <v>62247.25</v>
      </c>
      <c r="F181" s="40">
        <f>E181*1.1</f>
        <v>68471.975</v>
      </c>
      <c r="G181" s="41">
        <f>(F181/E181)-100%</f>
        <v>0.10000000000000009</v>
      </c>
      <c r="H181" s="40">
        <f>E181*1.23</f>
        <v>76564.1175</v>
      </c>
      <c r="I181" s="41">
        <f>(H181/E181)-100%</f>
        <v>0.22999999999999998</v>
      </c>
      <c r="J181" s="13"/>
    </row>
    <row r="182" spans="1:10" s="16" customFormat="1" ht="18.75">
      <c r="A182" s="47"/>
      <c r="B182" s="30" t="s">
        <v>140</v>
      </c>
      <c r="C182" s="96">
        <v>985</v>
      </c>
      <c r="D182" s="17">
        <f>C182*$H$10</f>
        <v>64025</v>
      </c>
      <c r="E182" s="40">
        <f>D182*1.07</f>
        <v>68506.75</v>
      </c>
      <c r="F182" s="40">
        <f>E182*1.1</f>
        <v>75357.425</v>
      </c>
      <c r="G182" s="41">
        <f>(F182/E182)-100%</f>
        <v>0.10000000000000009</v>
      </c>
      <c r="H182" s="40">
        <f>E182*1.23</f>
        <v>84263.3025</v>
      </c>
      <c r="I182" s="41">
        <f>(H182/E182)-100%</f>
        <v>0.22999999999999998</v>
      </c>
      <c r="J182" s="13"/>
    </row>
    <row r="183" spans="1:10" s="16" customFormat="1" ht="75">
      <c r="A183" s="47"/>
      <c r="B183" s="30" t="s">
        <v>25</v>
      </c>
      <c r="C183" s="19"/>
      <c r="D183" s="97" t="s">
        <v>44</v>
      </c>
      <c r="E183" s="88" t="s">
        <v>183</v>
      </c>
      <c r="F183" s="88" t="s">
        <v>81</v>
      </c>
      <c r="G183" s="97" t="s">
        <v>2</v>
      </c>
      <c r="H183" s="3" t="s">
        <v>187</v>
      </c>
      <c r="I183" s="97" t="s">
        <v>45</v>
      </c>
      <c r="J183" s="13"/>
    </row>
    <row r="184" spans="1:10" s="16" customFormat="1" ht="37.5">
      <c r="A184" s="47"/>
      <c r="B184" s="30" t="s">
        <v>142</v>
      </c>
      <c r="C184" s="96">
        <v>170</v>
      </c>
      <c r="D184" s="17">
        <f aca="true" t="shared" si="42" ref="D184:D189">C184*$H$10</f>
        <v>11050</v>
      </c>
      <c r="E184" s="40">
        <f aca="true" t="shared" si="43" ref="E184:E189">D184*1.07</f>
        <v>11823.5</v>
      </c>
      <c r="F184" s="40">
        <f aca="true" t="shared" si="44" ref="F184:F189">E184*1.12</f>
        <v>13242.320000000002</v>
      </c>
      <c r="G184" s="41">
        <f aca="true" t="shared" si="45" ref="G184:G189">(F184/E184)-100%</f>
        <v>0.1200000000000001</v>
      </c>
      <c r="H184" s="40">
        <f>E184*1.26</f>
        <v>14897.61</v>
      </c>
      <c r="I184" s="41">
        <f aca="true" t="shared" si="46" ref="I184:I189">(H184/E184)-100%</f>
        <v>0.26</v>
      </c>
      <c r="J184" s="13"/>
    </row>
    <row r="185" spans="1:10" s="16" customFormat="1" ht="37.5">
      <c r="A185" s="47"/>
      <c r="B185" s="30" t="s">
        <v>143</v>
      </c>
      <c r="C185" s="96">
        <v>180</v>
      </c>
      <c r="D185" s="17">
        <f t="shared" si="42"/>
        <v>11700</v>
      </c>
      <c r="E185" s="40">
        <f t="shared" si="43"/>
        <v>12519</v>
      </c>
      <c r="F185" s="40">
        <f t="shared" si="44"/>
        <v>14021.28</v>
      </c>
      <c r="G185" s="41">
        <f t="shared" si="45"/>
        <v>0.1200000000000001</v>
      </c>
      <c r="H185" s="40">
        <f aca="true" t="shared" si="47" ref="H185:H201">E185*1.26</f>
        <v>15773.94</v>
      </c>
      <c r="I185" s="41">
        <f t="shared" si="46"/>
        <v>0.26</v>
      </c>
      <c r="J185" s="13"/>
    </row>
    <row r="186" spans="1:10" s="16" customFormat="1" ht="37.5">
      <c r="A186" s="47"/>
      <c r="B186" s="30" t="s">
        <v>144</v>
      </c>
      <c r="C186" s="96">
        <v>190</v>
      </c>
      <c r="D186" s="17">
        <f t="shared" si="42"/>
        <v>12350</v>
      </c>
      <c r="E186" s="40">
        <f t="shared" si="43"/>
        <v>13214.5</v>
      </c>
      <c r="F186" s="40">
        <f t="shared" si="44"/>
        <v>14800.240000000002</v>
      </c>
      <c r="G186" s="41">
        <f t="shared" si="45"/>
        <v>0.1200000000000001</v>
      </c>
      <c r="H186" s="40">
        <f t="shared" si="47"/>
        <v>16650.27</v>
      </c>
      <c r="I186" s="41">
        <f t="shared" si="46"/>
        <v>0.26</v>
      </c>
      <c r="J186" s="13"/>
    </row>
    <row r="187" spans="1:10" s="16" customFormat="1" ht="37.5">
      <c r="A187" s="47"/>
      <c r="B187" s="30" t="s">
        <v>62</v>
      </c>
      <c r="C187" s="96">
        <v>36.5</v>
      </c>
      <c r="D187" s="17">
        <f t="shared" si="42"/>
        <v>2372.5</v>
      </c>
      <c r="E187" s="40">
        <f t="shared" si="43"/>
        <v>2538.5750000000003</v>
      </c>
      <c r="F187" s="40">
        <f t="shared" si="44"/>
        <v>2843.2040000000006</v>
      </c>
      <c r="G187" s="41">
        <f t="shared" si="45"/>
        <v>0.1200000000000001</v>
      </c>
      <c r="H187" s="40">
        <f t="shared" si="47"/>
        <v>3198.6045000000004</v>
      </c>
      <c r="I187" s="41">
        <f t="shared" si="46"/>
        <v>0.26</v>
      </c>
      <c r="J187" s="13"/>
    </row>
    <row r="188" spans="1:10" s="16" customFormat="1" ht="37.5">
      <c r="A188" s="47"/>
      <c r="B188" s="30" t="s">
        <v>63</v>
      </c>
      <c r="C188" s="96">
        <v>39.5</v>
      </c>
      <c r="D188" s="17">
        <f t="shared" si="42"/>
        <v>2567.5</v>
      </c>
      <c r="E188" s="40">
        <f t="shared" si="43"/>
        <v>2747.2250000000004</v>
      </c>
      <c r="F188" s="40">
        <f t="shared" si="44"/>
        <v>3076.8920000000007</v>
      </c>
      <c r="G188" s="41">
        <f t="shared" si="45"/>
        <v>0.1200000000000001</v>
      </c>
      <c r="H188" s="40">
        <f t="shared" si="47"/>
        <v>3461.5035000000003</v>
      </c>
      <c r="I188" s="41">
        <f t="shared" si="46"/>
        <v>0.26</v>
      </c>
      <c r="J188" s="13"/>
    </row>
    <row r="189" spans="1:10" s="16" customFormat="1" ht="37.5">
      <c r="A189" s="47"/>
      <c r="B189" s="30" t="s">
        <v>64</v>
      </c>
      <c r="C189" s="96">
        <v>42</v>
      </c>
      <c r="D189" s="17">
        <f t="shared" si="42"/>
        <v>2730</v>
      </c>
      <c r="E189" s="40">
        <f t="shared" si="43"/>
        <v>2921.1000000000004</v>
      </c>
      <c r="F189" s="40">
        <f t="shared" si="44"/>
        <v>3271.6320000000005</v>
      </c>
      <c r="G189" s="41">
        <f t="shared" si="45"/>
        <v>0.1200000000000001</v>
      </c>
      <c r="H189" s="40">
        <f t="shared" si="47"/>
        <v>3680.5860000000007</v>
      </c>
      <c r="I189" s="41">
        <f t="shared" si="46"/>
        <v>0.26</v>
      </c>
      <c r="J189" s="13"/>
    </row>
    <row r="190" spans="2:9" ht="18.75" customHeight="1">
      <c r="B190" s="101" t="s">
        <v>17</v>
      </c>
      <c r="C190" s="101"/>
      <c r="D190" s="101"/>
      <c r="E190" s="101"/>
      <c r="F190" s="101"/>
      <c r="G190" s="101"/>
      <c r="H190" s="101"/>
      <c r="I190" s="101"/>
    </row>
    <row r="191" spans="2:9" ht="18.75">
      <c r="B191" s="30" t="s">
        <v>18</v>
      </c>
      <c r="C191" s="96">
        <v>1050</v>
      </c>
      <c r="D191" s="17">
        <f>C191*$H$10</f>
        <v>68250</v>
      </c>
      <c r="E191" s="40">
        <f>D191*1.07</f>
        <v>73027.5</v>
      </c>
      <c r="F191" s="40">
        <f>E191*1.1</f>
        <v>80330.25</v>
      </c>
      <c r="G191" s="41">
        <f>(F191/E191)-100%</f>
        <v>0.10000000000000009</v>
      </c>
      <c r="H191" s="40">
        <f t="shared" si="47"/>
        <v>92014.65</v>
      </c>
      <c r="I191" s="41">
        <f>(H191/E191)-100%</f>
        <v>0.26</v>
      </c>
    </row>
    <row r="192" spans="2:9" ht="18.75">
      <c r="B192" s="30" t="s">
        <v>19</v>
      </c>
      <c r="C192" s="96">
        <v>1200</v>
      </c>
      <c r="D192" s="17">
        <f>C192*$H$10</f>
        <v>78000</v>
      </c>
      <c r="E192" s="40">
        <f>D192*1.07</f>
        <v>83460</v>
      </c>
      <c r="F192" s="40">
        <f>E192*1.1</f>
        <v>91806.00000000001</v>
      </c>
      <c r="G192" s="41">
        <f>(F192/E192)-100%</f>
        <v>0.10000000000000009</v>
      </c>
      <c r="H192" s="40">
        <f t="shared" si="47"/>
        <v>105159.6</v>
      </c>
      <c r="I192" s="41">
        <f>(H192/E192)-100%</f>
        <v>0.26</v>
      </c>
    </row>
    <row r="193" spans="2:9" ht="18.75">
      <c r="B193" s="30" t="s">
        <v>20</v>
      </c>
      <c r="C193" s="96">
        <v>1320</v>
      </c>
      <c r="D193" s="17">
        <f>C193*$H$10</f>
        <v>85800</v>
      </c>
      <c r="E193" s="40">
        <f>D193*1.07</f>
        <v>91806</v>
      </c>
      <c r="F193" s="40">
        <f>E193*1.1</f>
        <v>100986.6</v>
      </c>
      <c r="G193" s="41">
        <f>(F193/E193)-100%</f>
        <v>0.10000000000000009</v>
      </c>
      <c r="H193" s="40">
        <f t="shared" si="47"/>
        <v>115675.56</v>
      </c>
      <c r="I193" s="41">
        <f>(H193/E193)-100%</f>
        <v>0.26</v>
      </c>
    </row>
    <row r="194" spans="2:9" ht="18.75" customHeight="1">
      <c r="B194" s="101" t="s">
        <v>21</v>
      </c>
      <c r="C194" s="101"/>
      <c r="D194" s="101"/>
      <c r="E194" s="101"/>
      <c r="F194" s="101"/>
      <c r="G194" s="101"/>
      <c r="H194" s="101"/>
      <c r="I194" s="101"/>
    </row>
    <row r="195" spans="2:9" ht="18.75">
      <c r="B195" s="30" t="s">
        <v>22</v>
      </c>
      <c r="C195" s="96">
        <v>1125</v>
      </c>
      <c r="D195" s="17">
        <f>C195*$H$10</f>
        <v>73125</v>
      </c>
      <c r="E195" s="40">
        <f>D195*1.07</f>
        <v>78243.75</v>
      </c>
      <c r="F195" s="40">
        <f>E195*1.1</f>
        <v>86068.125</v>
      </c>
      <c r="G195" s="41">
        <f>(F195/E195)-100%</f>
        <v>0.10000000000000009</v>
      </c>
      <c r="H195" s="40">
        <f t="shared" si="47"/>
        <v>98587.125</v>
      </c>
      <c r="I195" s="41">
        <f>(H195/E195)-100%</f>
        <v>0.26</v>
      </c>
    </row>
    <row r="196" spans="2:9" ht="18.75">
      <c r="B196" s="30" t="s">
        <v>23</v>
      </c>
      <c r="C196" s="96">
        <v>1290</v>
      </c>
      <c r="D196" s="17">
        <f>C196*$H$10</f>
        <v>83850</v>
      </c>
      <c r="E196" s="40">
        <f>D196*1.07</f>
        <v>89719.5</v>
      </c>
      <c r="F196" s="40">
        <f>E196*1.1</f>
        <v>98691.45000000001</v>
      </c>
      <c r="G196" s="41">
        <f>(F196/E196)-100%</f>
        <v>0.10000000000000009</v>
      </c>
      <c r="H196" s="40">
        <f t="shared" si="47"/>
        <v>113046.57</v>
      </c>
      <c r="I196" s="41">
        <f>(H196/E196)-100%</f>
        <v>0.26</v>
      </c>
    </row>
    <row r="197" spans="2:9" ht="18.75">
      <c r="B197" s="30" t="s">
        <v>24</v>
      </c>
      <c r="C197" s="96">
        <v>1425</v>
      </c>
      <c r="D197" s="17">
        <f>C197*$H$10</f>
        <v>92625</v>
      </c>
      <c r="E197" s="40">
        <f>D197*1.07</f>
        <v>99108.75</v>
      </c>
      <c r="F197" s="40">
        <f>E197*1.1</f>
        <v>109019.62500000001</v>
      </c>
      <c r="G197" s="41">
        <f>(F197/E197)-100%</f>
        <v>0.10000000000000009</v>
      </c>
      <c r="H197" s="40">
        <f t="shared" si="47"/>
        <v>124877.025</v>
      </c>
      <c r="I197" s="41">
        <f>(H197/E197)-100%</f>
        <v>0.26</v>
      </c>
    </row>
    <row r="198" spans="1:10" s="12" customFormat="1" ht="75">
      <c r="A198" s="45"/>
      <c r="B198" s="30" t="s">
        <v>25</v>
      </c>
      <c r="C198" s="19"/>
      <c r="D198" s="97" t="s">
        <v>44</v>
      </c>
      <c r="E198" s="88" t="s">
        <v>183</v>
      </c>
      <c r="F198" s="88" t="s">
        <v>81</v>
      </c>
      <c r="G198" s="97" t="s">
        <v>2</v>
      </c>
      <c r="H198" s="3" t="s">
        <v>187</v>
      </c>
      <c r="I198" s="97" t="s">
        <v>45</v>
      </c>
      <c r="J198" s="11"/>
    </row>
    <row r="199" spans="1:10" s="12" customFormat="1" ht="37.5">
      <c r="A199" s="45"/>
      <c r="B199" s="30" t="s">
        <v>85</v>
      </c>
      <c r="C199" s="96">
        <v>180</v>
      </c>
      <c r="D199" s="17">
        <f aca="true" t="shared" si="48" ref="D199:D205">C199*$H$10</f>
        <v>11700</v>
      </c>
      <c r="E199" s="40">
        <f>D199*1.07</f>
        <v>12519</v>
      </c>
      <c r="F199" s="40">
        <f>E199*1.12</f>
        <v>14021.28</v>
      </c>
      <c r="G199" s="41">
        <f>(F199/E199)-100%</f>
        <v>0.1200000000000001</v>
      </c>
      <c r="H199" s="40">
        <f t="shared" si="47"/>
        <v>15773.94</v>
      </c>
      <c r="I199" s="41">
        <f aca="true" t="shared" si="49" ref="I199:I205">(H199/E199)-100%</f>
        <v>0.26</v>
      </c>
      <c r="J199" s="13"/>
    </row>
    <row r="200" spans="1:10" s="12" customFormat="1" ht="37.5">
      <c r="A200" s="45"/>
      <c r="B200" s="30" t="s">
        <v>86</v>
      </c>
      <c r="C200" s="96">
        <v>200</v>
      </c>
      <c r="D200" s="17">
        <f t="shared" si="48"/>
        <v>13000</v>
      </c>
      <c r="E200" s="40">
        <f aca="true" t="shared" si="50" ref="E200:E205">D200*1.07</f>
        <v>13910</v>
      </c>
      <c r="F200" s="40">
        <f aca="true" t="shared" si="51" ref="F200:F205">E200*1.12</f>
        <v>15579.2</v>
      </c>
      <c r="G200" s="41">
        <f aca="true" t="shared" si="52" ref="G200:G205">(F200/E200)-100%</f>
        <v>0.1200000000000001</v>
      </c>
      <c r="H200" s="40">
        <f t="shared" si="47"/>
        <v>17526.6</v>
      </c>
      <c r="I200" s="41">
        <f t="shared" si="49"/>
        <v>0.2599999999999998</v>
      </c>
      <c r="J200" s="13"/>
    </row>
    <row r="201" spans="1:10" s="12" customFormat="1" ht="37.5">
      <c r="A201" s="45"/>
      <c r="B201" s="30" t="s">
        <v>87</v>
      </c>
      <c r="C201" s="96">
        <v>230</v>
      </c>
      <c r="D201" s="17">
        <f t="shared" si="48"/>
        <v>14950</v>
      </c>
      <c r="E201" s="40">
        <f t="shared" si="50"/>
        <v>15996.500000000002</v>
      </c>
      <c r="F201" s="40">
        <f t="shared" si="51"/>
        <v>17916.080000000005</v>
      </c>
      <c r="G201" s="41">
        <f t="shared" si="52"/>
        <v>0.1200000000000001</v>
      </c>
      <c r="H201" s="40">
        <f t="shared" si="47"/>
        <v>20155.590000000004</v>
      </c>
      <c r="I201" s="41">
        <f t="shared" si="49"/>
        <v>0.26</v>
      </c>
      <c r="J201" s="13"/>
    </row>
    <row r="202" spans="1:10" s="12" customFormat="1" ht="37.5">
      <c r="A202" s="45"/>
      <c r="B202" s="30" t="s">
        <v>88</v>
      </c>
      <c r="C202" s="96">
        <v>32</v>
      </c>
      <c r="D202" s="17">
        <f t="shared" si="48"/>
        <v>2080</v>
      </c>
      <c r="E202" s="40">
        <f t="shared" si="50"/>
        <v>2225.6</v>
      </c>
      <c r="F202" s="40">
        <f t="shared" si="51"/>
        <v>2492.672</v>
      </c>
      <c r="G202" s="41">
        <f t="shared" si="52"/>
        <v>0.1200000000000001</v>
      </c>
      <c r="H202" s="40">
        <f>E202*1.3</f>
        <v>2893.28</v>
      </c>
      <c r="I202" s="41">
        <f t="shared" si="49"/>
        <v>0.30000000000000004</v>
      </c>
      <c r="J202" s="13"/>
    </row>
    <row r="203" spans="1:10" s="12" customFormat="1" ht="37.5">
      <c r="A203" s="45"/>
      <c r="B203" s="30" t="s">
        <v>89</v>
      </c>
      <c r="C203" s="96">
        <v>36</v>
      </c>
      <c r="D203" s="17">
        <f t="shared" si="48"/>
        <v>2340</v>
      </c>
      <c r="E203" s="40">
        <f t="shared" si="50"/>
        <v>2503.8</v>
      </c>
      <c r="F203" s="40">
        <f t="shared" si="51"/>
        <v>2804.2560000000003</v>
      </c>
      <c r="G203" s="41">
        <f t="shared" si="52"/>
        <v>0.1200000000000001</v>
      </c>
      <c r="H203" s="40">
        <f>E203*1.3</f>
        <v>3254.9400000000005</v>
      </c>
      <c r="I203" s="41">
        <f t="shared" si="49"/>
        <v>0.30000000000000004</v>
      </c>
      <c r="J203" s="13"/>
    </row>
    <row r="204" spans="1:10" s="12" customFormat="1" ht="37.5">
      <c r="A204" s="45"/>
      <c r="B204" s="30" t="s">
        <v>90</v>
      </c>
      <c r="C204" s="96">
        <v>42</v>
      </c>
      <c r="D204" s="17">
        <f t="shared" si="48"/>
        <v>2730</v>
      </c>
      <c r="E204" s="40">
        <f t="shared" si="50"/>
        <v>2921.1000000000004</v>
      </c>
      <c r="F204" s="40">
        <f t="shared" si="51"/>
        <v>3271.6320000000005</v>
      </c>
      <c r="G204" s="41">
        <f t="shared" si="52"/>
        <v>0.1200000000000001</v>
      </c>
      <c r="H204" s="40">
        <f>E204*1.3</f>
        <v>3797.4300000000007</v>
      </c>
      <c r="I204" s="41">
        <f t="shared" si="49"/>
        <v>0.30000000000000004</v>
      </c>
      <c r="J204" s="13"/>
    </row>
    <row r="205" spans="1:10" s="12" customFormat="1" ht="37.5">
      <c r="A205" s="45"/>
      <c r="B205" s="30" t="s">
        <v>91</v>
      </c>
      <c r="C205" s="96">
        <v>5</v>
      </c>
      <c r="D205" s="17">
        <f t="shared" si="48"/>
        <v>325</v>
      </c>
      <c r="E205" s="40">
        <f t="shared" si="50"/>
        <v>347.75</v>
      </c>
      <c r="F205" s="40">
        <f t="shared" si="51"/>
        <v>389.48</v>
      </c>
      <c r="G205" s="41">
        <f t="shared" si="52"/>
        <v>0.1200000000000001</v>
      </c>
      <c r="H205" s="40">
        <f>E205*1.3</f>
        <v>452.075</v>
      </c>
      <c r="I205" s="41">
        <f t="shared" si="49"/>
        <v>0.30000000000000004</v>
      </c>
      <c r="J205" s="13"/>
    </row>
    <row r="206" spans="1:10" s="12" customFormat="1" ht="41.25" customHeight="1">
      <c r="A206" s="45"/>
      <c r="B206" s="101" t="s">
        <v>35</v>
      </c>
      <c r="C206" s="101"/>
      <c r="D206" s="101"/>
      <c r="E206" s="101"/>
      <c r="F206" s="101"/>
      <c r="G206" s="101"/>
      <c r="H206" s="101"/>
      <c r="I206" s="101"/>
      <c r="J206" s="11"/>
    </row>
    <row r="207" spans="1:10" s="12" customFormat="1" ht="75">
      <c r="A207" s="45"/>
      <c r="B207" s="83"/>
      <c r="C207" s="86"/>
      <c r="D207" s="87" t="s">
        <v>57</v>
      </c>
      <c r="E207" s="88" t="s">
        <v>183</v>
      </c>
      <c r="F207" s="88" t="s">
        <v>34</v>
      </c>
      <c r="G207" s="89" t="s">
        <v>2</v>
      </c>
      <c r="H207" s="3" t="s">
        <v>187</v>
      </c>
      <c r="I207" s="89" t="s">
        <v>2</v>
      </c>
      <c r="J207" s="11"/>
    </row>
    <row r="208" spans="1:10" s="12" customFormat="1" ht="18.75">
      <c r="A208" s="45"/>
      <c r="B208" s="30" t="s">
        <v>36</v>
      </c>
      <c r="C208" s="19"/>
      <c r="D208" s="17">
        <v>9038.7</v>
      </c>
      <c r="E208" s="40">
        <f aca="true" t="shared" si="53" ref="E208:E213">D208*1.07</f>
        <v>9671.409000000001</v>
      </c>
      <c r="F208" s="40">
        <f aca="true" t="shared" si="54" ref="F208:F213">E208*1.1</f>
        <v>10638.549900000002</v>
      </c>
      <c r="G208" s="41">
        <f aca="true" t="shared" si="55" ref="G208:G213">(F208/E208)-100%</f>
        <v>0.10000000000000009</v>
      </c>
      <c r="H208" s="40">
        <f aca="true" t="shared" si="56" ref="H208:H213">E208*1.28</f>
        <v>12379.403520000002</v>
      </c>
      <c r="I208" s="41">
        <f aca="true" t="shared" si="57" ref="I208:I213">(H208/E208)-100%</f>
        <v>0.28</v>
      </c>
      <c r="J208" s="11"/>
    </row>
    <row r="209" spans="1:10" s="12" customFormat="1" ht="43.5" customHeight="1">
      <c r="A209" s="45"/>
      <c r="B209" s="30" t="s">
        <v>37</v>
      </c>
      <c r="C209" s="19"/>
      <c r="D209" s="17">
        <v>6800.2</v>
      </c>
      <c r="E209" s="40">
        <f t="shared" si="53"/>
        <v>7276.214</v>
      </c>
      <c r="F209" s="40">
        <f t="shared" si="54"/>
        <v>8003.835400000001</v>
      </c>
      <c r="G209" s="41">
        <f t="shared" si="55"/>
        <v>0.10000000000000009</v>
      </c>
      <c r="H209" s="40">
        <f t="shared" si="56"/>
        <v>9313.55392</v>
      </c>
      <c r="I209" s="41">
        <f t="shared" si="57"/>
        <v>0.28</v>
      </c>
      <c r="J209" s="11"/>
    </row>
    <row r="210" spans="1:10" s="12" customFormat="1" ht="60" customHeight="1">
      <c r="A210" s="45"/>
      <c r="B210" s="30" t="s">
        <v>38</v>
      </c>
      <c r="C210" s="19"/>
      <c r="D210" s="17">
        <v>10406</v>
      </c>
      <c r="E210" s="40">
        <f t="shared" si="53"/>
        <v>11134.42</v>
      </c>
      <c r="F210" s="40">
        <f t="shared" si="54"/>
        <v>12247.862000000001</v>
      </c>
      <c r="G210" s="41">
        <f t="shared" si="55"/>
        <v>0.10000000000000009</v>
      </c>
      <c r="H210" s="40">
        <f t="shared" si="56"/>
        <v>14252.0576</v>
      </c>
      <c r="I210" s="41">
        <f t="shared" si="57"/>
        <v>0.28</v>
      </c>
      <c r="J210" s="11"/>
    </row>
    <row r="211" spans="1:10" s="12" customFormat="1" ht="59.25" customHeight="1">
      <c r="A211" s="45"/>
      <c r="B211" s="30" t="s">
        <v>39</v>
      </c>
      <c r="C211" s="19"/>
      <c r="D211" s="17">
        <v>7909</v>
      </c>
      <c r="E211" s="40">
        <f t="shared" si="53"/>
        <v>8462.630000000001</v>
      </c>
      <c r="F211" s="40">
        <f t="shared" si="54"/>
        <v>9308.893000000002</v>
      </c>
      <c r="G211" s="41">
        <f t="shared" si="55"/>
        <v>0.10000000000000009</v>
      </c>
      <c r="H211" s="40">
        <f t="shared" si="56"/>
        <v>10832.166400000002</v>
      </c>
      <c r="I211" s="41">
        <f t="shared" si="57"/>
        <v>0.28</v>
      </c>
      <c r="J211" s="11"/>
    </row>
    <row r="212" spans="1:10" s="12" customFormat="1" ht="75" customHeight="1">
      <c r="A212" s="45"/>
      <c r="B212" s="30" t="s">
        <v>40</v>
      </c>
      <c r="C212" s="19"/>
      <c r="D212" s="17">
        <v>10202.5</v>
      </c>
      <c r="E212" s="40">
        <f t="shared" si="53"/>
        <v>10916.675000000001</v>
      </c>
      <c r="F212" s="40">
        <f t="shared" si="54"/>
        <v>12008.342500000002</v>
      </c>
      <c r="G212" s="41">
        <f t="shared" si="55"/>
        <v>0.10000000000000009</v>
      </c>
      <c r="H212" s="40">
        <f t="shared" si="56"/>
        <v>13973.344000000001</v>
      </c>
      <c r="I212" s="41">
        <f t="shared" si="57"/>
        <v>0.28</v>
      </c>
      <c r="J212" s="11"/>
    </row>
    <row r="213" spans="2:9" ht="37.5">
      <c r="B213" s="30" t="s">
        <v>41</v>
      </c>
      <c r="C213" s="19"/>
      <c r="D213" s="17">
        <v>7761.6</v>
      </c>
      <c r="E213" s="40">
        <f t="shared" si="53"/>
        <v>8304.912</v>
      </c>
      <c r="F213" s="40">
        <f t="shared" si="54"/>
        <v>9135.4032</v>
      </c>
      <c r="G213" s="41">
        <f t="shared" si="55"/>
        <v>0.10000000000000009</v>
      </c>
      <c r="H213" s="40">
        <f t="shared" si="56"/>
        <v>10630.28736</v>
      </c>
      <c r="I213" s="41">
        <f t="shared" si="57"/>
        <v>0.28</v>
      </c>
    </row>
    <row r="214" spans="1:10" s="10" customFormat="1" ht="18.75">
      <c r="A214" s="47"/>
      <c r="B214" s="107" t="s">
        <v>82</v>
      </c>
      <c r="C214" s="108"/>
      <c r="D214" s="108"/>
      <c r="E214" s="108"/>
      <c r="F214" s="108"/>
      <c r="G214" s="108"/>
      <c r="H214" s="108"/>
      <c r="I214" s="109"/>
      <c r="J214" s="2"/>
    </row>
    <row r="215" spans="2:9" ht="75">
      <c r="B215" s="63"/>
      <c r="C215" s="21"/>
      <c r="D215" s="34" t="s">
        <v>44</v>
      </c>
      <c r="E215" s="26" t="s">
        <v>183</v>
      </c>
      <c r="F215" s="34" t="s">
        <v>55</v>
      </c>
      <c r="G215" s="34"/>
      <c r="H215" s="33"/>
      <c r="I215" s="33"/>
    </row>
    <row r="216" spans="2:7" ht="18.75">
      <c r="B216" s="5" t="s">
        <v>47</v>
      </c>
      <c r="C216" s="20"/>
      <c r="D216" s="17">
        <v>3034.02</v>
      </c>
      <c r="E216" s="40">
        <f>D216*1.07</f>
        <v>3246.4014</v>
      </c>
      <c r="F216" s="42">
        <f>E216*1.4</f>
        <v>4544.96196</v>
      </c>
      <c r="G216" s="41">
        <f aca="true" t="shared" si="58" ref="G216:G223">(F216/E216)-100%</f>
        <v>0.3999999999999999</v>
      </c>
    </row>
    <row r="217" spans="2:7" ht="18.75">
      <c r="B217" s="5" t="s">
        <v>48</v>
      </c>
      <c r="C217" s="20"/>
      <c r="D217" s="17">
        <v>2982.1</v>
      </c>
      <c r="E217" s="40">
        <f aca="true" t="shared" si="59" ref="E217:E223">D217*1.07</f>
        <v>3190.847</v>
      </c>
      <c r="F217" s="42">
        <f aca="true" t="shared" si="60" ref="F217:F223">E217*1.4</f>
        <v>4467.1858</v>
      </c>
      <c r="G217" s="41">
        <f t="shared" si="58"/>
        <v>0.3999999999999999</v>
      </c>
    </row>
    <row r="218" spans="2:7" ht="18.75">
      <c r="B218" s="5" t="s">
        <v>49</v>
      </c>
      <c r="C218" s="20"/>
      <c r="D218" s="17">
        <v>3047</v>
      </c>
      <c r="E218" s="40">
        <f t="shared" si="59"/>
        <v>3260.29</v>
      </c>
      <c r="F218" s="42">
        <f t="shared" si="60"/>
        <v>4564.406</v>
      </c>
      <c r="G218" s="41">
        <f t="shared" si="58"/>
        <v>0.3999999999999999</v>
      </c>
    </row>
    <row r="219" spans="2:7" ht="18.75">
      <c r="B219" s="5" t="s">
        <v>50</v>
      </c>
      <c r="C219" s="20"/>
      <c r="D219" s="17">
        <v>2995.08</v>
      </c>
      <c r="E219" s="40">
        <f t="shared" si="59"/>
        <v>3204.7356</v>
      </c>
      <c r="F219" s="42">
        <f t="shared" si="60"/>
        <v>4486.62984</v>
      </c>
      <c r="G219" s="41">
        <f t="shared" si="58"/>
        <v>0.3999999999999999</v>
      </c>
    </row>
    <row r="220" spans="2:7" ht="18.75">
      <c r="B220" s="5" t="s">
        <v>51</v>
      </c>
      <c r="C220" s="20"/>
      <c r="D220" s="17">
        <v>3267.66</v>
      </c>
      <c r="E220" s="40">
        <f t="shared" si="59"/>
        <v>3496.3962</v>
      </c>
      <c r="F220" s="42">
        <f t="shared" si="60"/>
        <v>4894.95468</v>
      </c>
      <c r="G220" s="41">
        <f t="shared" si="58"/>
        <v>0.3999999999999999</v>
      </c>
    </row>
    <row r="221" spans="2:7" ht="18.75">
      <c r="B221" s="5" t="s">
        <v>52</v>
      </c>
      <c r="C221" s="20"/>
      <c r="D221" s="17">
        <v>3215.74</v>
      </c>
      <c r="E221" s="40">
        <f t="shared" si="59"/>
        <v>3440.8418</v>
      </c>
      <c r="F221" s="42">
        <f t="shared" si="60"/>
        <v>4817.1785199999995</v>
      </c>
      <c r="G221" s="41">
        <f t="shared" si="58"/>
        <v>0.3999999999999997</v>
      </c>
    </row>
    <row r="222" spans="2:7" ht="18.75">
      <c r="B222" s="5" t="s">
        <v>53</v>
      </c>
      <c r="C222" s="20"/>
      <c r="D222" s="17">
        <v>3451.8</v>
      </c>
      <c r="E222" s="40">
        <f t="shared" si="59"/>
        <v>3693.4260000000004</v>
      </c>
      <c r="F222" s="42">
        <f t="shared" si="60"/>
        <v>5170.7964</v>
      </c>
      <c r="G222" s="41">
        <f t="shared" si="58"/>
        <v>0.3999999999999999</v>
      </c>
    </row>
    <row r="223" spans="2:7" ht="18.75">
      <c r="B223" s="5" t="s">
        <v>54</v>
      </c>
      <c r="C223" s="20"/>
      <c r="D223" s="17">
        <v>3423.42</v>
      </c>
      <c r="E223" s="40">
        <f t="shared" si="59"/>
        <v>3663.0594</v>
      </c>
      <c r="F223" s="42">
        <f t="shared" si="60"/>
        <v>5128.28316</v>
      </c>
      <c r="G223" s="41">
        <f t="shared" si="58"/>
        <v>0.3999999999999999</v>
      </c>
    </row>
  </sheetData>
  <sheetProtection/>
  <mergeCells count="29">
    <mergeCell ref="B8:H8"/>
    <mergeCell ref="B9:H9"/>
    <mergeCell ref="B1:H1"/>
    <mergeCell ref="B2:H2"/>
    <mergeCell ref="B3:H3"/>
    <mergeCell ref="B4:H4"/>
    <mergeCell ref="B5:H5"/>
    <mergeCell ref="B6:H6"/>
    <mergeCell ref="B214:I214"/>
    <mergeCell ref="B89:I89"/>
    <mergeCell ref="B206:I206"/>
    <mergeCell ref="B179:I179"/>
    <mergeCell ref="B115:I115"/>
    <mergeCell ref="B145:I145"/>
    <mergeCell ref="B190:I190"/>
    <mergeCell ref="B194:I194"/>
    <mergeCell ref="B125:I125"/>
    <mergeCell ref="B53:I53"/>
    <mergeCell ref="B32:I32"/>
    <mergeCell ref="B38:I38"/>
    <mergeCell ref="B43:I43"/>
    <mergeCell ref="B79:I79"/>
    <mergeCell ref="B151:I151"/>
    <mergeCell ref="B11:I11"/>
    <mergeCell ref="B20:I20"/>
    <mergeCell ref="B26:I26"/>
    <mergeCell ref="B13:I13"/>
    <mergeCell ref="B15:I15"/>
    <mergeCell ref="B7:H7"/>
  </mergeCells>
  <dataValidations count="2">
    <dataValidation type="list" allowBlank="1" showInputMessage="1" showErrorMessage="1" sqref="B128:B132">
      <formula1>тхо!#REF!</formula1>
    </dataValidation>
    <dataValidation type="list" allowBlank="1" showInputMessage="1" showErrorMessage="1" sqref="B127">
      <formula1>тхо!#REF!</formula1>
    </dataValidation>
  </dataValidations>
  <printOptions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landscape" paperSize="9" r:id="rId2"/>
  <rowBreaks count="2" manualBreakCount="2">
    <brk id="133" min="1" max="11" man="1"/>
    <brk id="150" min="1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view="pageBreakPreview" zoomScaleNormal="70" zoomScaleSheetLayoutView="100" zoomScalePageLayoutView="0" workbookViewId="0" topLeftCell="A9">
      <selection activeCell="N21" sqref="N21"/>
    </sheetView>
  </sheetViews>
  <sheetFormatPr defaultColWidth="9.140625" defaultRowHeight="15"/>
  <cols>
    <col min="1" max="1" width="52.28125" style="80" customWidth="1"/>
    <col min="2" max="5" width="23.00390625" style="79" hidden="1" customWidth="1"/>
    <col min="6" max="6" width="62.7109375" style="79" customWidth="1"/>
    <col min="7" max="7" width="23.00390625" style="79" hidden="1" customWidth="1"/>
    <col min="8" max="8" width="47.28125" style="0" hidden="1" customWidth="1"/>
  </cols>
  <sheetData>
    <row r="1" spans="1:7" s="16" customFormat="1" ht="18.75" hidden="1">
      <c r="A1" s="80"/>
      <c r="B1" s="79"/>
      <c r="C1" s="79"/>
      <c r="D1" s="79"/>
      <c r="E1" s="79"/>
      <c r="F1" s="112"/>
      <c r="G1" s="112"/>
    </row>
    <row r="2" spans="1:7" s="16" customFormat="1" ht="18.75" hidden="1">
      <c r="A2" s="80"/>
      <c r="B2" s="79"/>
      <c r="C2" s="79"/>
      <c r="D2" s="79"/>
      <c r="E2" s="79"/>
      <c r="F2" s="112"/>
      <c r="G2" s="112"/>
    </row>
    <row r="3" spans="1:7" s="16" customFormat="1" ht="18.75" hidden="1">
      <c r="A3" s="80"/>
      <c r="B3" s="79"/>
      <c r="C3" s="79"/>
      <c r="D3" s="79"/>
      <c r="E3" s="79"/>
      <c r="F3" s="112"/>
      <c r="G3" s="112"/>
    </row>
    <row r="4" spans="1:7" s="16" customFormat="1" ht="18.75" hidden="1">
      <c r="A4" s="80"/>
      <c r="B4" s="79"/>
      <c r="C4" s="79"/>
      <c r="D4" s="79"/>
      <c r="E4" s="79"/>
      <c r="F4" s="112"/>
      <c r="G4" s="112"/>
    </row>
    <row r="5" spans="1:7" s="16" customFormat="1" ht="18.75" hidden="1">
      <c r="A5" s="80"/>
      <c r="B5" s="79"/>
      <c r="C5" s="79"/>
      <c r="D5" s="79"/>
      <c r="E5" s="79"/>
      <c r="F5" s="78"/>
      <c r="G5" s="78"/>
    </row>
    <row r="6" spans="1:7" s="16" customFormat="1" ht="18.75" hidden="1">
      <c r="A6" s="80"/>
      <c r="B6" s="79"/>
      <c r="C6" s="79"/>
      <c r="D6" s="79"/>
      <c r="E6" s="79"/>
      <c r="F6" s="78"/>
      <c r="G6" s="100" t="s">
        <v>184</v>
      </c>
    </row>
    <row r="7" spans="1:7" s="16" customFormat="1" ht="18.75" hidden="1">
      <c r="A7" s="80"/>
      <c r="B7" s="79"/>
      <c r="C7" s="79"/>
      <c r="D7" s="79"/>
      <c r="E7" s="79"/>
      <c r="F7" s="79" t="s">
        <v>186</v>
      </c>
      <c r="G7" s="79" t="s">
        <v>185</v>
      </c>
    </row>
    <row r="8" spans="1:7" s="16" customFormat="1" ht="18.75" hidden="1">
      <c r="A8" s="111"/>
      <c r="B8" s="111"/>
      <c r="C8" s="111"/>
      <c r="D8" s="111"/>
      <c r="E8" s="111"/>
      <c r="F8" s="111"/>
      <c r="G8" s="111"/>
    </row>
    <row r="9" spans="1:7" ht="18.75">
      <c r="A9" s="110" t="s">
        <v>42</v>
      </c>
      <c r="B9" s="110"/>
      <c r="C9" s="110"/>
      <c r="D9" s="110"/>
      <c r="E9" s="110"/>
      <c r="F9" s="110"/>
      <c r="G9" s="110"/>
    </row>
    <row r="10" spans="1:7" ht="51" customHeight="1">
      <c r="A10" s="81" t="s">
        <v>0</v>
      </c>
      <c r="B10" s="27" t="s">
        <v>1</v>
      </c>
      <c r="C10" s="26" t="s">
        <v>183</v>
      </c>
      <c r="D10" s="26" t="s">
        <v>182</v>
      </c>
      <c r="E10" s="25" t="s">
        <v>2</v>
      </c>
      <c r="F10" s="26" t="s">
        <v>187</v>
      </c>
      <c r="G10" s="25" t="s">
        <v>2</v>
      </c>
    </row>
    <row r="11" spans="1:7" ht="60.75" customHeight="1">
      <c r="A11" s="5" t="s">
        <v>132</v>
      </c>
      <c r="B11" s="77">
        <v>32951.3</v>
      </c>
      <c r="C11" s="44">
        <f>B11*1.07</f>
        <v>35257.891</v>
      </c>
      <c r="D11" s="44">
        <f aca="true" t="shared" si="0" ref="D11:D17">C11*1.1</f>
        <v>38783.680100000005</v>
      </c>
      <c r="E11" s="36">
        <f aca="true" t="shared" si="1" ref="E11:E17">(D11/C11)-100%</f>
        <v>0.10000000000000009</v>
      </c>
      <c r="F11" s="44">
        <f aca="true" t="shared" si="2" ref="F11:F17">C11*1.3</f>
        <v>45835.25830000001</v>
      </c>
      <c r="G11" s="36">
        <f aca="true" t="shared" si="3" ref="G11:G17">(F11/C11)-100%</f>
        <v>0.30000000000000004</v>
      </c>
    </row>
    <row r="12" spans="1:7" ht="68.25" customHeight="1">
      <c r="A12" s="5" t="s">
        <v>133</v>
      </c>
      <c r="B12" s="77">
        <v>26686.61</v>
      </c>
      <c r="C12" s="44">
        <f aca="true" t="shared" si="4" ref="C12:C17">B12*1.07</f>
        <v>28554.672700000003</v>
      </c>
      <c r="D12" s="44">
        <f t="shared" si="0"/>
        <v>31410.139970000004</v>
      </c>
      <c r="E12" s="36">
        <f t="shared" si="1"/>
        <v>0.10000000000000009</v>
      </c>
      <c r="F12" s="44">
        <f t="shared" si="2"/>
        <v>37121.074510000006</v>
      </c>
      <c r="G12" s="36">
        <f t="shared" si="3"/>
        <v>0.30000000000000004</v>
      </c>
    </row>
    <row r="13" spans="1:7" ht="51" customHeight="1">
      <c r="A13" s="5" t="s">
        <v>134</v>
      </c>
      <c r="B13" s="77">
        <v>20421.93</v>
      </c>
      <c r="C13" s="44">
        <f t="shared" si="4"/>
        <v>21851.4651</v>
      </c>
      <c r="D13" s="44">
        <f t="shared" si="0"/>
        <v>24036.611610000004</v>
      </c>
      <c r="E13" s="36">
        <f t="shared" si="1"/>
        <v>0.10000000000000009</v>
      </c>
      <c r="F13" s="44">
        <f t="shared" si="2"/>
        <v>28406.90463</v>
      </c>
      <c r="G13" s="36">
        <f t="shared" si="3"/>
        <v>0.30000000000000004</v>
      </c>
    </row>
    <row r="14" spans="1:7" ht="51" customHeight="1">
      <c r="A14" s="5" t="s">
        <v>43</v>
      </c>
      <c r="B14" s="77">
        <v>16147.33</v>
      </c>
      <c r="C14" s="44">
        <f t="shared" si="4"/>
        <v>17277.6431</v>
      </c>
      <c r="D14" s="44">
        <f t="shared" si="0"/>
        <v>19005.407410000003</v>
      </c>
      <c r="E14" s="36">
        <f t="shared" si="1"/>
        <v>0.10000000000000009</v>
      </c>
      <c r="F14" s="44">
        <f t="shared" si="2"/>
        <v>22460.93603</v>
      </c>
      <c r="G14" s="36">
        <f t="shared" si="3"/>
        <v>0.30000000000000004</v>
      </c>
    </row>
    <row r="15" spans="1:7" ht="51" customHeight="1">
      <c r="A15" s="5" t="s">
        <v>135</v>
      </c>
      <c r="B15" s="77">
        <v>18336.98</v>
      </c>
      <c r="C15" s="44">
        <f t="shared" si="4"/>
        <v>19620.568600000002</v>
      </c>
      <c r="D15" s="44">
        <f t="shared" si="0"/>
        <v>21582.625460000003</v>
      </c>
      <c r="E15" s="36">
        <f t="shared" si="1"/>
        <v>0.10000000000000009</v>
      </c>
      <c r="F15" s="44">
        <f t="shared" si="2"/>
        <v>25506.739180000004</v>
      </c>
      <c r="G15" s="36">
        <f t="shared" si="3"/>
        <v>0.30000000000000004</v>
      </c>
    </row>
    <row r="16" spans="1:7" ht="51" customHeight="1">
      <c r="A16" s="5" t="s">
        <v>136</v>
      </c>
      <c r="B16" s="77">
        <v>11843.19</v>
      </c>
      <c r="C16" s="44">
        <f t="shared" si="4"/>
        <v>12672.213300000001</v>
      </c>
      <c r="D16" s="44">
        <f t="shared" si="0"/>
        <v>13939.434630000003</v>
      </c>
      <c r="E16" s="36">
        <f t="shared" si="1"/>
        <v>0.10000000000000009</v>
      </c>
      <c r="F16" s="44">
        <f t="shared" si="2"/>
        <v>16473.877290000004</v>
      </c>
      <c r="G16" s="36">
        <f t="shared" si="3"/>
        <v>0.30000000000000027</v>
      </c>
    </row>
    <row r="17" spans="1:7" ht="37.5">
      <c r="A17" s="5" t="s">
        <v>137</v>
      </c>
      <c r="B17" s="77">
        <v>8797.72</v>
      </c>
      <c r="C17" s="44">
        <f t="shared" si="4"/>
        <v>9413.5604</v>
      </c>
      <c r="D17" s="44">
        <f t="shared" si="0"/>
        <v>10354.91644</v>
      </c>
      <c r="E17" s="36">
        <f t="shared" si="1"/>
        <v>0.10000000000000009</v>
      </c>
      <c r="F17" s="44">
        <f t="shared" si="2"/>
        <v>12237.62852</v>
      </c>
      <c r="G17" s="36">
        <f t="shared" si="3"/>
        <v>0.30000000000000004</v>
      </c>
    </row>
    <row r="19" spans="1:7" ht="18.75">
      <c r="A19" s="110" t="s">
        <v>123</v>
      </c>
      <c r="B19" s="110"/>
      <c r="C19" s="110"/>
      <c r="D19" s="110"/>
      <c r="E19" s="110"/>
      <c r="F19" s="110"/>
      <c r="G19" s="110"/>
    </row>
    <row r="20" spans="1:7" ht="37.5">
      <c r="A20" s="81" t="s">
        <v>0</v>
      </c>
      <c r="B20" s="27" t="s">
        <v>1</v>
      </c>
      <c r="C20" s="26" t="s">
        <v>183</v>
      </c>
      <c r="D20" s="26" t="s">
        <v>34</v>
      </c>
      <c r="E20" s="25" t="s">
        <v>2</v>
      </c>
      <c r="F20" s="26" t="s">
        <v>187</v>
      </c>
      <c r="G20" s="25" t="s">
        <v>2</v>
      </c>
    </row>
    <row r="21" spans="1:8" ht="48" customHeight="1">
      <c r="A21" s="5" t="s">
        <v>124</v>
      </c>
      <c r="B21" s="77">
        <v>21885.73</v>
      </c>
      <c r="C21" s="44">
        <f>B21*1.07</f>
        <v>23417.7311</v>
      </c>
      <c r="D21" s="44">
        <f>C21*1.1</f>
        <v>25759.504210000003</v>
      </c>
      <c r="E21" s="36">
        <f>(D21/C21)-100%</f>
        <v>0.10000000000000009</v>
      </c>
      <c r="F21" s="44">
        <f>C21*1.3</f>
        <v>30443.050430000003</v>
      </c>
      <c r="G21" s="36">
        <f aca="true" t="shared" si="5" ref="G21:G28">(F21/C21)-100%</f>
        <v>0.30000000000000004</v>
      </c>
      <c r="H21" s="16" t="s">
        <v>46</v>
      </c>
    </row>
    <row r="22" spans="1:8" ht="48" customHeight="1">
      <c r="A22" s="5" t="s">
        <v>125</v>
      </c>
      <c r="B22" s="77">
        <v>17566.86</v>
      </c>
      <c r="C22" s="44">
        <f aca="true" t="shared" si="6" ref="C22:C28">B22*1.07</f>
        <v>18796.540200000003</v>
      </c>
      <c r="D22" s="44">
        <f aca="true" t="shared" si="7" ref="D22:D28">C22*1.1</f>
        <v>20676.194220000005</v>
      </c>
      <c r="E22" s="36">
        <f aca="true" t="shared" si="8" ref="E22:E28">(D22/C22)-100%</f>
        <v>0.10000000000000009</v>
      </c>
      <c r="F22" s="44">
        <f aca="true" t="shared" si="9" ref="F22:F28">C22*1.3</f>
        <v>24435.502260000005</v>
      </c>
      <c r="G22" s="36">
        <f t="shared" si="5"/>
        <v>0.30000000000000004</v>
      </c>
      <c r="H22" s="16" t="s">
        <v>46</v>
      </c>
    </row>
    <row r="23" spans="1:8" ht="56.25">
      <c r="A23" s="5" t="s">
        <v>126</v>
      </c>
      <c r="B23" s="77">
        <v>21945.86</v>
      </c>
      <c r="C23" s="44">
        <f t="shared" si="6"/>
        <v>23482.070200000002</v>
      </c>
      <c r="D23" s="44">
        <f t="shared" si="7"/>
        <v>25830.277220000004</v>
      </c>
      <c r="E23" s="36">
        <f t="shared" si="8"/>
        <v>0.10000000000000009</v>
      </c>
      <c r="F23" s="44">
        <f t="shared" si="9"/>
        <v>30526.691260000003</v>
      </c>
      <c r="G23" s="36">
        <f t="shared" si="5"/>
        <v>0.30000000000000004</v>
      </c>
      <c r="H23" s="16" t="s">
        <v>46</v>
      </c>
    </row>
    <row r="24" spans="1:8" ht="56.25">
      <c r="A24" s="5" t="s">
        <v>127</v>
      </c>
      <c r="B24" s="77">
        <v>17626.98</v>
      </c>
      <c r="C24" s="44">
        <f t="shared" si="6"/>
        <v>18860.8686</v>
      </c>
      <c r="D24" s="44">
        <f t="shared" si="7"/>
        <v>20746.955460000005</v>
      </c>
      <c r="E24" s="36">
        <f t="shared" si="8"/>
        <v>0.10000000000000009</v>
      </c>
      <c r="F24" s="44">
        <f t="shared" si="9"/>
        <v>24519.129180000004</v>
      </c>
      <c r="G24" s="36">
        <f t="shared" si="5"/>
        <v>0.30000000000000004</v>
      </c>
      <c r="H24" s="16" t="s">
        <v>46</v>
      </c>
    </row>
    <row r="25" spans="1:8" ht="56.25">
      <c r="A25" s="5" t="s">
        <v>128</v>
      </c>
      <c r="B25" s="77">
        <v>28276.32</v>
      </c>
      <c r="C25" s="44">
        <f t="shared" si="6"/>
        <v>30255.6624</v>
      </c>
      <c r="D25" s="44">
        <f t="shared" si="7"/>
        <v>33281.22864</v>
      </c>
      <c r="E25" s="36">
        <f t="shared" si="8"/>
        <v>0.10000000000000009</v>
      </c>
      <c r="F25" s="44">
        <f t="shared" si="9"/>
        <v>39332.36112</v>
      </c>
      <c r="G25" s="36">
        <f t="shared" si="5"/>
        <v>0.30000000000000004</v>
      </c>
      <c r="H25" s="16" t="s">
        <v>46</v>
      </c>
    </row>
    <row r="26" spans="1:8" ht="56.25">
      <c r="A26" s="5" t="s">
        <v>129</v>
      </c>
      <c r="B26" s="77">
        <v>32595.19</v>
      </c>
      <c r="C26" s="44">
        <f t="shared" si="6"/>
        <v>34876.8533</v>
      </c>
      <c r="D26" s="44">
        <f t="shared" si="7"/>
        <v>38364.53863</v>
      </c>
      <c r="E26" s="36">
        <f t="shared" si="8"/>
        <v>0.10000000000000009</v>
      </c>
      <c r="F26" s="44">
        <f t="shared" si="9"/>
        <v>45339.90929</v>
      </c>
      <c r="G26" s="36">
        <f t="shared" si="5"/>
        <v>0.30000000000000004</v>
      </c>
      <c r="H26" s="16" t="s">
        <v>46</v>
      </c>
    </row>
    <row r="27" spans="1:8" ht="56.25">
      <c r="A27" s="5" t="s">
        <v>130</v>
      </c>
      <c r="B27" s="77">
        <v>32685.38</v>
      </c>
      <c r="C27" s="44">
        <f t="shared" si="6"/>
        <v>34973.35660000001</v>
      </c>
      <c r="D27" s="44">
        <f t="shared" si="7"/>
        <v>38470.69226000001</v>
      </c>
      <c r="E27" s="36">
        <f t="shared" si="8"/>
        <v>0.10000000000000009</v>
      </c>
      <c r="F27" s="44">
        <f t="shared" si="9"/>
        <v>45465.36358000001</v>
      </c>
      <c r="G27" s="36">
        <f t="shared" si="5"/>
        <v>0.30000000000000004</v>
      </c>
      <c r="H27" s="16" t="s">
        <v>46</v>
      </c>
    </row>
    <row r="28" spans="1:8" ht="56.25">
      <c r="A28" s="5" t="s">
        <v>131</v>
      </c>
      <c r="B28" s="77">
        <v>28366.5</v>
      </c>
      <c r="C28" s="44">
        <f t="shared" si="6"/>
        <v>30352.155000000002</v>
      </c>
      <c r="D28" s="44">
        <f t="shared" si="7"/>
        <v>33387.370500000005</v>
      </c>
      <c r="E28" s="36">
        <f t="shared" si="8"/>
        <v>0.10000000000000009</v>
      </c>
      <c r="F28" s="44">
        <f t="shared" si="9"/>
        <v>39457.8015</v>
      </c>
      <c r="G28" s="36">
        <f t="shared" si="5"/>
        <v>0.30000000000000004</v>
      </c>
      <c r="H28" s="16" t="s">
        <v>46</v>
      </c>
    </row>
  </sheetData>
  <sheetProtection/>
  <mergeCells count="6">
    <mergeCell ref="A9:G9"/>
    <mergeCell ref="A19:G19"/>
    <mergeCell ref="A8:G8"/>
    <mergeCell ref="F1:G1"/>
    <mergeCell ref="F2:G2"/>
    <mergeCell ref="F3:G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B21" sqref="B2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66" t="s">
        <v>175</v>
      </c>
      <c r="C1" s="67"/>
      <c r="D1" s="72"/>
      <c r="E1" s="72"/>
    </row>
    <row r="2" spans="2:5" ht="15">
      <c r="B2" s="66" t="s">
        <v>176</v>
      </c>
      <c r="C2" s="67"/>
      <c r="D2" s="72"/>
      <c r="E2" s="72"/>
    </row>
    <row r="3" spans="2:5" ht="15">
      <c r="B3" s="68"/>
      <c r="C3" s="68"/>
      <c r="D3" s="73"/>
      <c r="E3" s="73"/>
    </row>
    <row r="4" spans="2:5" ht="60">
      <c r="B4" s="69" t="s">
        <v>177</v>
      </c>
      <c r="C4" s="68"/>
      <c r="D4" s="73"/>
      <c r="E4" s="73"/>
    </row>
    <row r="5" spans="2:5" ht="15">
      <c r="B5" s="68"/>
      <c r="C5" s="68"/>
      <c r="D5" s="73"/>
      <c r="E5" s="73"/>
    </row>
    <row r="6" spans="2:5" ht="30">
      <c r="B6" s="66" t="s">
        <v>178</v>
      </c>
      <c r="C6" s="67"/>
      <c r="D6" s="72"/>
      <c r="E6" s="74" t="s">
        <v>179</v>
      </c>
    </row>
    <row r="7" spans="2:5" ht="15.75" thickBot="1">
      <c r="B7" s="68"/>
      <c r="C7" s="68"/>
      <c r="D7" s="73"/>
      <c r="E7" s="73"/>
    </row>
    <row r="8" spans="2:5" ht="60.75" thickBot="1">
      <c r="B8" s="70" t="s">
        <v>180</v>
      </c>
      <c r="C8" s="71"/>
      <c r="D8" s="75"/>
      <c r="E8" s="76">
        <v>6</v>
      </c>
    </row>
    <row r="9" spans="2:5" ht="15">
      <c r="B9" s="68"/>
      <c r="C9" s="68"/>
      <c r="D9" s="73"/>
      <c r="E9" s="73"/>
    </row>
    <row r="10" spans="2:5" ht="15">
      <c r="B10" s="68"/>
      <c r="C10" s="68"/>
      <c r="D10" s="73"/>
      <c r="E10" s="7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Графов</dc:creator>
  <cp:keywords/>
  <dc:description/>
  <cp:lastModifiedBy>GGrafov</cp:lastModifiedBy>
  <cp:lastPrinted>2017-08-11T10:11:40Z</cp:lastPrinted>
  <dcterms:created xsi:type="dcterms:W3CDTF">2013-01-18T08:37:16Z</dcterms:created>
  <dcterms:modified xsi:type="dcterms:W3CDTF">2017-08-11T11:28:43Z</dcterms:modified>
  <cp:category/>
  <cp:version/>
  <cp:contentType/>
  <cp:contentStatus/>
</cp:coreProperties>
</file>